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1" activeTab="0"/>
  </bookViews>
  <sheets>
    <sheet name="ROOM (R410A)неинв" sheetId="1" r:id="rId1"/>
    <sheet name="ROOM (R410A)инв" sheetId="2" r:id="rId2"/>
    <sheet name="Mr. SLIM (R410)" sheetId="3" r:id="rId3"/>
    <sheet name=" PE-PEH" sheetId="4" r:id="rId4"/>
    <sheet name="LOSSNAY" sheetId="5" r:id="rId5"/>
    <sheet name="City Multi" sheetId="6" r:id="rId6"/>
    <sheet name="City Multi, серия EP" sheetId="7" r:id="rId7"/>
    <sheet name="City Multi, серия ZUBADAN" sheetId="8" r:id="rId8"/>
  </sheets>
  <definedNames>
    <definedName name="Excel_BuiltIn_Print_Titles_3_1">'Mr. SLIM (R410)'!$A$2:$IP$7</definedName>
    <definedName name="Excel_BuiltIn_Print_Titles_6_1">'City Multi'!$A$2:$IR$6</definedName>
    <definedName name="_xlnm.Print_Titles" localSheetId="5">'City Multi'!$2:$6</definedName>
    <definedName name="_xlnm.Print_Titles" localSheetId="2">'Mr. SLIM (R410)'!$2:$7</definedName>
    <definedName name="_xlnm.Print_Area" localSheetId="5">'City Multi'!$A$1:$E$348</definedName>
    <definedName name="_xlnm.Print_Area" localSheetId="6">'City Multi, серия EP'!$A$1:$E$90</definedName>
    <definedName name="_xlnm.Print_Area" localSheetId="4">'LOSSNAY'!$A$1:$E$48</definedName>
    <definedName name="_xlnm.Print_Area" localSheetId="2">'Mr. SLIM (R410)'!$A$1:$F$145</definedName>
    <definedName name="_xlnm.Print_Area" localSheetId="1">'ROOM (R410A)инв'!$A$1:$F$92</definedName>
    <definedName name="_xlnm.Print_Area" localSheetId="0">'ROOM (R410A)неинв'!$A$1:$F$58</definedName>
  </definedNames>
  <calcPr fullCalcOnLoad="1" refMode="R1C1"/>
</workbook>
</file>

<file path=xl/sharedStrings.xml><?xml version="1.0" encoding="utf-8"?>
<sst xmlns="http://schemas.openxmlformats.org/spreadsheetml/2006/main" count="1085" uniqueCount="598">
  <si>
    <r>
      <t>Москва, ул.Иркутская, д.3</t>
    </r>
    <r>
      <rPr>
        <b/>
        <sz val="13"/>
        <color indexed="62"/>
        <rFont val="Arial"/>
        <family val="2"/>
      </rPr>
      <t xml:space="preserve"> </t>
    </r>
    <r>
      <rPr>
        <b/>
        <sz val="13"/>
        <rFont val="Arial"/>
        <family val="2"/>
      </rPr>
      <t>(495) 98-91091, (903) 61-19419</t>
    </r>
    <r>
      <rPr>
        <b/>
        <sz val="13"/>
        <color indexed="62"/>
        <rFont val="Arial"/>
        <family val="2"/>
      </rPr>
      <t xml:space="preserve"> </t>
    </r>
    <r>
      <rPr>
        <b/>
        <sz val="13"/>
        <color indexed="10"/>
        <rFont val="Arial"/>
        <family val="2"/>
      </rPr>
      <t>E-mail:vlad@leaderclimate.ru</t>
    </r>
    <r>
      <rPr>
        <b/>
        <sz val="12"/>
        <color indexed="62"/>
        <rFont val="Arial"/>
        <family val="2"/>
      </rPr>
      <t xml:space="preserve"> </t>
    </r>
    <r>
      <rPr>
        <b/>
        <sz val="13"/>
        <rFont val="Arial"/>
        <family val="2"/>
      </rPr>
      <t>Сайт: http://leaderclimate.ru</t>
    </r>
  </si>
  <si>
    <t>Бытовые системы кондиционирования серии ROOM</t>
  </si>
  <si>
    <t>Модель                   (хладон R410A)</t>
  </si>
  <si>
    <t>Сплит-система</t>
  </si>
  <si>
    <t>Охлаж-дение,</t>
  </si>
  <si>
    <t>Цена, USD</t>
  </si>
  <si>
    <t>Нагрев</t>
  </si>
  <si>
    <t>Розница</t>
  </si>
  <si>
    <t>Дилер</t>
  </si>
  <si>
    <t>Ватт</t>
  </si>
  <si>
    <t>Блок</t>
  </si>
  <si>
    <t>Компл.</t>
  </si>
  <si>
    <t>СПЛИТ-СИСТЕМЫ НЕИНВЕРТОРНЫЕ</t>
  </si>
  <si>
    <t>Настенное исполнение</t>
  </si>
  <si>
    <t>Heat Pump/Тепловой насос</t>
  </si>
  <si>
    <t>MSС-GE20VB</t>
  </si>
  <si>
    <t>Внутренний блок</t>
  </si>
  <si>
    <t>MUH-GA20VB</t>
  </si>
  <si>
    <t>Наружний блок</t>
  </si>
  <si>
    <t>MSС-GE25VB</t>
  </si>
  <si>
    <t>MUH-GA25VB</t>
  </si>
  <si>
    <t>MSС-GE35VB</t>
  </si>
  <si>
    <t>MUH-GA35VB</t>
  </si>
  <si>
    <t>MSH-GE50VB</t>
  </si>
  <si>
    <t>MUH-GE50VB</t>
  </si>
  <si>
    <t>MSH-GA60VB</t>
  </si>
  <si>
    <t>MUH-GA60VB</t>
  </si>
  <si>
    <t>MSH-GD80VB</t>
  </si>
  <si>
    <t>MUH-GD80VB</t>
  </si>
  <si>
    <t>Cooling Only/Только холод</t>
  </si>
  <si>
    <t>MU-GA20VB</t>
  </si>
  <si>
    <t>MU-GA25VB</t>
  </si>
  <si>
    <t>MU-GA35VB</t>
  </si>
  <si>
    <t>MS-GE50VB</t>
  </si>
  <si>
    <t>MU-GE50VB</t>
  </si>
  <si>
    <t>MS-GA60VB</t>
  </si>
  <si>
    <t>MU-GA60VB</t>
  </si>
  <si>
    <t>MS-GD80VB</t>
  </si>
  <si>
    <t>MU-GD80VB</t>
  </si>
  <si>
    <t>МУЛЬТИ-СИСТЕМЫ НЕИНВЕРТОРНЫЕ</t>
  </si>
  <si>
    <t>MUX-2A28VB</t>
  </si>
  <si>
    <t>Наружный блок</t>
  </si>
  <si>
    <t>Система  1+2 (20+20)</t>
  </si>
  <si>
    <t>MUX-2A59VB</t>
  </si>
  <si>
    <t>Система  1+2 (20+35)</t>
  </si>
  <si>
    <t>MUX-3A60VB</t>
  </si>
  <si>
    <t>Система 1+3 (25+25+25)</t>
  </si>
  <si>
    <t>MUX-3A63VB</t>
  </si>
  <si>
    <t>Система 1+3    (20+20+35)</t>
  </si>
  <si>
    <t>MUX-2A70VB</t>
  </si>
  <si>
    <t>Система 1+2 (35+35)</t>
  </si>
  <si>
    <t>MUX-4A73VB</t>
  </si>
  <si>
    <t>Система 1+4 (25+25+35+35)</t>
  </si>
  <si>
    <t>Модель                           (хладон R410A)</t>
  </si>
  <si>
    <t>СПЛИТ-СИСТЕМЫ ИНВЕРТОРНЫЕ</t>
  </si>
  <si>
    <t>MSZ-GE22VA</t>
  </si>
  <si>
    <t>MSZ-GE25VA</t>
  </si>
  <si>
    <t>MUZ-GE25VA</t>
  </si>
  <si>
    <t>MSZ-GE35VA</t>
  </si>
  <si>
    <t>MUZ-GE35VA</t>
  </si>
  <si>
    <t>MSZ-GE42VA</t>
  </si>
  <si>
    <t>MUZ-GE42VA</t>
  </si>
  <si>
    <t>MSZ-GE50VA</t>
  </si>
  <si>
    <t>MUZ-GE50VA</t>
  </si>
  <si>
    <t>MSZ-GA60VA</t>
  </si>
  <si>
    <t>MUZ-GA60VA</t>
  </si>
  <si>
    <t>MSZ-GA71VA</t>
  </si>
  <si>
    <t>MUZ-GA71VA</t>
  </si>
  <si>
    <t>Напольное исполнение</t>
  </si>
  <si>
    <t>MFZ-KA25VA</t>
  </si>
  <si>
    <t>MFZ-KA35VA</t>
  </si>
  <si>
    <t>MFZ-KA50VA</t>
  </si>
  <si>
    <t>Канальное исполнение</t>
  </si>
  <si>
    <t>SEZ-KD25VA</t>
  </si>
  <si>
    <t>SEZ-KD35VA</t>
  </si>
  <si>
    <t>SEZ-KD50VA</t>
  </si>
  <si>
    <t>SEZ-KD60VA</t>
  </si>
  <si>
    <t>SEZ-KD71VA</t>
  </si>
  <si>
    <t>Кассетное исполнение</t>
  </si>
  <si>
    <t>SLZ-KA25VAL +            SLP-2ALW</t>
  </si>
  <si>
    <t>Внутренний блок + панель + и/к п/у</t>
  </si>
  <si>
    <t>SLZ-KA35VAL +            SLP-2ALW</t>
  </si>
  <si>
    <t>SLZ-KA50VAL +            SLP-2ALW</t>
  </si>
  <si>
    <t>SLP-2ALW</t>
  </si>
  <si>
    <t>Декоративная панель (20X650X650)mm+ИК пульт</t>
  </si>
  <si>
    <t>Кассетное однопоточное исполнение</t>
  </si>
  <si>
    <t>MLZ-KA25VA +            MLP-440W</t>
  </si>
  <si>
    <t>MLZ-KA35VA +            MLP-440W</t>
  </si>
  <si>
    <t>MLZ-KA50VA +            MLP-440W</t>
  </si>
  <si>
    <t>MLP-440W</t>
  </si>
  <si>
    <t>Декоративная панель (34X1200X414)mm+ИК пульт</t>
  </si>
  <si>
    <t>Настенное исполнение серия De Luxe</t>
  </si>
  <si>
    <t>MSZ-FD25VA</t>
  </si>
  <si>
    <t>MUZ-FD25VA</t>
  </si>
  <si>
    <t>MSZ-FD35VA</t>
  </si>
  <si>
    <t>MUZ-FD35VA</t>
  </si>
  <si>
    <t>MSZ-FD50VA</t>
  </si>
  <si>
    <t>MUZ-FD50VA</t>
  </si>
  <si>
    <t>Настенное исполнение серия De Luxe (ZUBADAN)</t>
  </si>
  <si>
    <t>MUZ-FD25VABH</t>
  </si>
  <si>
    <t>MUZ-FD35VABH</t>
  </si>
  <si>
    <t>MUZ-FD50VABH</t>
  </si>
  <si>
    <t>МУЛЬТИ-СИСТЕМЫ ИНВЕРТОРНЫЕ</t>
  </si>
  <si>
    <t>MXZ-2A30VА</t>
  </si>
  <si>
    <t xml:space="preserve">Система  1+2 </t>
  </si>
  <si>
    <t>MXZ-2A40VА</t>
  </si>
  <si>
    <t>MXZ-2A52VА</t>
  </si>
  <si>
    <t>MXZ-3A54VA</t>
  </si>
  <si>
    <t>Система  1+3</t>
  </si>
  <si>
    <t>MXZ-4A71VA</t>
  </si>
  <si>
    <t>Система  1+4</t>
  </si>
  <si>
    <t>MXZ-4A80VA</t>
  </si>
  <si>
    <t>MXZ-5A100VA</t>
  </si>
  <si>
    <t>Система  1+5</t>
  </si>
  <si>
    <t>MXZ-8A140VA</t>
  </si>
  <si>
    <t>Система 1+8</t>
  </si>
  <si>
    <t>PAC-AK30BC</t>
  </si>
  <si>
    <t>Блок распределитель</t>
  </si>
  <si>
    <t>PAC-AK50BC</t>
  </si>
  <si>
    <t>Полупрмышленные системы кондиционирования серии Mr. Slim, R410</t>
  </si>
  <si>
    <r>
      <t>Модель                           (</t>
    </r>
    <r>
      <rPr>
        <b/>
        <sz val="11"/>
        <color indexed="10"/>
        <rFont val="Arial"/>
        <family val="2"/>
      </rPr>
      <t>хладон R410</t>
    </r>
    <r>
      <rPr>
        <b/>
        <sz val="11"/>
        <rFont val="Arial"/>
        <family val="2"/>
      </rPr>
      <t>)</t>
    </r>
  </si>
  <si>
    <t>Охлаж-дение</t>
  </si>
  <si>
    <t>ВНУТРЕННИЕ БЛОКИ</t>
  </si>
  <si>
    <t>PKA-RP35HAL</t>
  </si>
  <si>
    <t>PKA-RP50HAL</t>
  </si>
  <si>
    <t>PKA-RP60KAL</t>
  </si>
  <si>
    <t>PKA-RP71KAL</t>
  </si>
  <si>
    <t>PKA-RP100KAL</t>
  </si>
  <si>
    <t>Потолочно-подвесное исполнение</t>
  </si>
  <si>
    <t>PCA-RP50KA</t>
  </si>
  <si>
    <t>PCA-RP60KA</t>
  </si>
  <si>
    <t>PCA-RP71KA</t>
  </si>
  <si>
    <t>PCA-RP100KA</t>
  </si>
  <si>
    <t>PCA-RP125KA</t>
  </si>
  <si>
    <t>PCA-RP140KA</t>
  </si>
  <si>
    <r>
      <t xml:space="preserve">Кассетное исполнение </t>
    </r>
    <r>
      <rPr>
        <b/>
        <sz val="11"/>
        <color indexed="10"/>
        <rFont val="Arial"/>
        <family val="2"/>
      </rPr>
      <t>+ PLP-6BALM</t>
    </r>
  </si>
  <si>
    <t>PLA-RP35BA+PLP-6</t>
  </si>
  <si>
    <t>PLA-RP50BA+PLP-6</t>
  </si>
  <si>
    <t>PLA-RP60BA+PLP-6</t>
  </si>
  <si>
    <t>PLA-RP71BA+PLP-6</t>
  </si>
  <si>
    <t>PLA-RP100BA+PLP-6</t>
  </si>
  <si>
    <t>PLA-RP125BA+PLP-6</t>
  </si>
  <si>
    <t>PLA-RP140BA+PLP-6</t>
  </si>
  <si>
    <t>PLP-6BALM</t>
  </si>
  <si>
    <t>Декоративная панель (30X950X950)mm + ИК пульт</t>
  </si>
  <si>
    <r>
      <t xml:space="preserve">Кассетное исполнение </t>
    </r>
    <r>
      <rPr>
        <b/>
        <sz val="11"/>
        <color indexed="10"/>
        <rFont val="Arial"/>
        <family val="2"/>
      </rPr>
      <t>+ PLP-6BAMD</t>
    </r>
  </si>
  <si>
    <t>PLP-6BAMD</t>
  </si>
  <si>
    <t>Декоративная панель (30X950X950)mm + Проводной пульт</t>
  </si>
  <si>
    <t>PEAD-RP35JA</t>
  </si>
  <si>
    <t>PEAD-RP50JA</t>
  </si>
  <si>
    <t>PEAD-RP60JA</t>
  </si>
  <si>
    <t>PEAD-RP71JA</t>
  </si>
  <si>
    <t>PEAD-RP100JA</t>
  </si>
  <si>
    <t>PEAD-RP125JA</t>
  </si>
  <si>
    <t>PEAD-RP140JA</t>
  </si>
  <si>
    <t>Канальное исполнение - компактный дизайн</t>
  </si>
  <si>
    <t>PEAD-RP60GA</t>
  </si>
  <si>
    <t>PEAD-RP71GA</t>
  </si>
  <si>
    <t>PEAD-RP100GA</t>
  </si>
  <si>
    <t>Колонное исполнение</t>
  </si>
  <si>
    <t>PSA-RP71GA</t>
  </si>
  <si>
    <t>PSA-RP100GA</t>
  </si>
  <si>
    <t>PSA-RP125GA</t>
  </si>
  <si>
    <t>PSA-RP140GA</t>
  </si>
  <si>
    <t>Кондиционер для кухни</t>
  </si>
  <si>
    <t>PCA-RP71HA</t>
  </si>
  <si>
    <t>PCA-RP125HA</t>
  </si>
  <si>
    <t>НАРУЖНЫЕ БЛОКИ</t>
  </si>
  <si>
    <t>PU-P71VHA</t>
  </si>
  <si>
    <t>PU-P71YHA</t>
  </si>
  <si>
    <t>PU-P100YHA</t>
  </si>
  <si>
    <t>PU-P125YHA</t>
  </si>
  <si>
    <t>PU-P140YHA</t>
  </si>
  <si>
    <t>PUH-P71VHA</t>
  </si>
  <si>
    <t>PUH-P71YHA</t>
  </si>
  <si>
    <t>PUH-P100YHA</t>
  </si>
  <si>
    <t>PUH-P125YHA</t>
  </si>
  <si>
    <t>PUH-P140YHA</t>
  </si>
  <si>
    <t>Inverter/Инвертор, серия Standart Inverter</t>
  </si>
  <si>
    <t>SUZ-KA25VA</t>
  </si>
  <si>
    <t>SUZ-KA35VA</t>
  </si>
  <si>
    <t>SUZ-KA50VA</t>
  </si>
  <si>
    <t>SUZ-KA60VA</t>
  </si>
  <si>
    <t>SUZ-KA71VA</t>
  </si>
  <si>
    <t>PUHZ-P100VHA</t>
  </si>
  <si>
    <t>PUHZ-P125VHA</t>
  </si>
  <si>
    <t>PUHZ-P140VHA</t>
  </si>
  <si>
    <t>PUHZ-P200YHA</t>
  </si>
  <si>
    <t>PUHZ-P250YHA</t>
  </si>
  <si>
    <t>Inverter/Инвертор, серия Power Inverter</t>
  </si>
  <si>
    <t>PUHZ-RP35VHA4</t>
  </si>
  <si>
    <t>PUHZ-RP50VHA4</t>
  </si>
  <si>
    <t>PUHZ-RP60VHA4</t>
  </si>
  <si>
    <t>PUHZ-RP71VHA4</t>
  </si>
  <si>
    <t>PUHZ-RP100VKA</t>
  </si>
  <si>
    <t>PUHZ-RP125VKA</t>
  </si>
  <si>
    <t>PUHZ-RP140VKA</t>
  </si>
  <si>
    <t>PUHZ-RP100YKA</t>
  </si>
  <si>
    <t>PUHZ-RP125YKA</t>
  </si>
  <si>
    <t>PUHZ-RP140YKA</t>
  </si>
  <si>
    <t>PUHZ-RP200YKA</t>
  </si>
  <si>
    <t>PUHZ-RP250YKA</t>
  </si>
  <si>
    <t>Inverter/Инвертор, серия ZUBADAN</t>
  </si>
  <si>
    <t>PUHZ-HRP71VHA</t>
  </si>
  <si>
    <t>PUHZ-HRP100VHA</t>
  </si>
  <si>
    <t>PUHZ-HRP100YHA</t>
  </si>
  <si>
    <t>PUHZ-HRP125YHA</t>
  </si>
  <si>
    <t>125438, Москва, Лихоборская наб., д. 9, стр. 1</t>
  </si>
  <si>
    <t>Системы нагрева и охлаждения воды</t>
  </si>
  <si>
    <t>PUHZ-W50VHA</t>
  </si>
  <si>
    <t>PUHZ-W85VHA</t>
  </si>
  <si>
    <r>
      <t xml:space="preserve">PAC-IF021B-E </t>
    </r>
    <r>
      <rPr>
        <sz val="11"/>
        <rFont val="Arial"/>
        <family val="2"/>
      </rPr>
      <t xml:space="preserve">- контроллер </t>
    </r>
    <r>
      <rPr>
        <sz val="9"/>
        <rFont val="Arial"/>
        <family val="2"/>
      </rPr>
      <t>(п/у PAR-W21MAA+кабель п/у+термисторы)</t>
    </r>
  </si>
  <si>
    <t>PUHZ-HW112YHA</t>
  </si>
  <si>
    <t>PUHZ-HW140VHA</t>
  </si>
  <si>
    <t>PUHZ-HW140YHA</t>
  </si>
  <si>
    <t>Аксессуары</t>
  </si>
  <si>
    <r>
      <t xml:space="preserve">PAR-21MAАT-E </t>
    </r>
    <r>
      <rPr>
        <sz val="11"/>
        <rFont val="Arial"/>
        <family val="2"/>
      </rPr>
      <t>- проводной пульт управления</t>
    </r>
  </si>
  <si>
    <r>
      <t xml:space="preserve">MAC-397IF-E </t>
    </r>
    <r>
      <rPr>
        <sz val="11"/>
        <rFont val="Arial"/>
        <family val="2"/>
      </rPr>
      <t>- конвертер</t>
    </r>
  </si>
  <si>
    <r>
      <t xml:space="preserve">MAC-399IF-E </t>
    </r>
    <r>
      <rPr>
        <sz val="11"/>
        <rFont val="Arial"/>
        <family val="2"/>
      </rPr>
      <t>- конвертер</t>
    </r>
  </si>
  <si>
    <r>
      <t xml:space="preserve">PAC-IF011B-E </t>
    </r>
    <r>
      <rPr>
        <sz val="11"/>
        <rFont val="Arial"/>
        <family val="2"/>
      </rPr>
      <t>- контроллер для секций охлаждения</t>
    </r>
  </si>
  <si>
    <r>
      <t xml:space="preserve">MSDD-50SR-E </t>
    </r>
    <r>
      <rPr>
        <sz val="11"/>
        <rFont val="Arial"/>
        <family val="2"/>
      </rPr>
      <t>- разветвитель</t>
    </r>
  </si>
  <si>
    <r>
      <t xml:space="preserve">MSDD-50WR-E </t>
    </r>
    <r>
      <rPr>
        <sz val="11"/>
        <rFont val="Arial"/>
        <family val="2"/>
      </rPr>
      <t>- разветвитель</t>
    </r>
  </si>
  <si>
    <r>
      <t xml:space="preserve">MSDT-111R-E </t>
    </r>
    <r>
      <rPr>
        <sz val="11"/>
        <rFont val="Arial"/>
        <family val="2"/>
      </rPr>
      <t>- разветвитель</t>
    </r>
  </si>
  <si>
    <r>
      <t xml:space="preserve">MSDF-1111R-E </t>
    </r>
    <r>
      <rPr>
        <sz val="11"/>
        <rFont val="Arial"/>
        <family val="2"/>
      </rPr>
      <t>- разветвитель</t>
    </r>
  </si>
  <si>
    <r>
      <t xml:space="preserve">PAC-SG56AG-E </t>
    </r>
    <r>
      <rPr>
        <sz val="11"/>
        <rFont val="Arial"/>
        <family val="2"/>
      </rPr>
      <t xml:space="preserve">- панель защиты от ветра </t>
    </r>
    <r>
      <rPr>
        <sz val="10"/>
        <rFont val="Arial"/>
        <family val="2"/>
      </rPr>
      <t>(PUHZ-RP35,50)</t>
    </r>
  </si>
  <si>
    <r>
      <t xml:space="preserve">PAC-SН63AG-E </t>
    </r>
    <r>
      <rPr>
        <sz val="11"/>
        <rFont val="Arial"/>
        <family val="2"/>
      </rPr>
      <t xml:space="preserve">- панель защиты от ветра </t>
    </r>
    <r>
      <rPr>
        <sz val="10"/>
        <rFont val="Arial"/>
        <family val="2"/>
      </rPr>
      <t xml:space="preserve">(PU,PUH,PUHZ-P,PUHZ-RP) </t>
    </r>
  </si>
  <si>
    <r>
      <t xml:space="preserve">Москва, ул.Иркутская, д.3 </t>
    </r>
    <r>
      <rPr>
        <b/>
        <sz val="12"/>
        <color indexed="62"/>
        <rFont val="Arial"/>
        <family val="2"/>
      </rPr>
      <t xml:space="preserve"> </t>
    </r>
    <r>
      <rPr>
        <b/>
        <sz val="12"/>
        <rFont val="Arial"/>
        <family val="2"/>
      </rPr>
      <t xml:space="preserve">(495) 98-91091, (903) 61-19419 </t>
    </r>
    <r>
      <rPr>
        <b/>
        <sz val="13"/>
        <color indexed="62"/>
        <rFont val="Arial"/>
        <family val="2"/>
      </rPr>
      <t xml:space="preserve"> </t>
    </r>
    <r>
      <rPr>
        <b/>
        <sz val="13"/>
        <color indexed="10"/>
        <rFont val="Arial"/>
        <family val="2"/>
      </rPr>
      <t>E-mail:vlad@leaderclimate.ru</t>
    </r>
    <r>
      <rPr>
        <b/>
        <sz val="12"/>
        <color indexed="62"/>
        <rFont val="Arial"/>
        <family val="2"/>
      </rPr>
      <t xml:space="preserve"> </t>
    </r>
    <r>
      <rPr>
        <b/>
        <sz val="12"/>
        <rFont val="Arial"/>
        <family val="2"/>
      </rPr>
      <t>Сайт: http://leaderclimate.ru</t>
    </r>
  </si>
  <si>
    <t>Полупромышленные системы кондиционирования серии Mr. Slim</t>
  </si>
  <si>
    <r>
      <t>Модель                           (</t>
    </r>
    <r>
      <rPr>
        <b/>
        <sz val="11"/>
        <color indexed="10"/>
        <rFont val="Arial"/>
        <family val="2"/>
      </rPr>
      <t>хладон R22</t>
    </r>
    <r>
      <rPr>
        <b/>
        <sz val="11"/>
        <rFont val="Arial"/>
        <family val="2"/>
      </rPr>
      <t>)</t>
    </r>
  </si>
  <si>
    <t>Канальное исполнение высокой производительности</t>
  </si>
  <si>
    <t>PEH-8GA</t>
  </si>
  <si>
    <t>PUH-8YKA</t>
  </si>
  <si>
    <t>PEH-10GA</t>
  </si>
  <si>
    <t>PUH-10YKA</t>
  </si>
  <si>
    <t>PEH-16GA</t>
  </si>
  <si>
    <t>2xPUH-8YKA</t>
  </si>
  <si>
    <t>PEH-20GA</t>
  </si>
  <si>
    <t>2xPUH-10YKA</t>
  </si>
  <si>
    <t>PE-8GAK</t>
  </si>
  <si>
    <t>PU-8YAKD</t>
  </si>
  <si>
    <t>PE-10GAK</t>
  </si>
  <si>
    <t>PU-10YAKD</t>
  </si>
  <si>
    <t>PE-12GAK</t>
  </si>
  <si>
    <t>PU-12YAKD</t>
  </si>
  <si>
    <t>PE-16GAK</t>
  </si>
  <si>
    <t>2xPU-8YAKD</t>
  </si>
  <si>
    <t>PE-20GAK</t>
  </si>
  <si>
    <t>2xPU-10YAKD</t>
  </si>
  <si>
    <r>
      <t>Модель                           (</t>
    </r>
    <r>
      <rPr>
        <b/>
        <sz val="11"/>
        <color indexed="10"/>
        <rFont val="Arial"/>
        <family val="2"/>
      </rPr>
      <t>хладон R410А</t>
    </r>
    <r>
      <rPr>
        <b/>
        <sz val="11"/>
        <rFont val="Arial"/>
        <family val="2"/>
      </rPr>
      <t>)</t>
    </r>
  </si>
  <si>
    <t>PEA-RP200GA</t>
  </si>
  <si>
    <t>PEA-RP250GA</t>
  </si>
  <si>
    <t>PEA-RP400GA</t>
  </si>
  <si>
    <t>2хPUHZ-P200YHA</t>
  </si>
  <si>
    <t>PEA-RP500GA</t>
  </si>
  <si>
    <t>2хPUHZ-P250YHA</t>
  </si>
  <si>
    <t>2хPUHZ-RP200YKA</t>
  </si>
  <si>
    <t>2хPUHZ-RP250YKA</t>
  </si>
  <si>
    <t>Приточно-вытяжные камеры с рекуператором серии LOSSNAY</t>
  </si>
  <si>
    <t>Модель</t>
  </si>
  <si>
    <t xml:space="preserve">Производитель-ность, м3/ч </t>
  </si>
  <si>
    <t>Диаметр воздуховодов,</t>
  </si>
  <si>
    <t>Размеры</t>
  </si>
  <si>
    <t>(ШхДхB),</t>
  </si>
  <si>
    <t>(мин/макс)</t>
  </si>
  <si>
    <t>мм</t>
  </si>
  <si>
    <t xml:space="preserve">мм </t>
  </si>
  <si>
    <t>Бытовая серия</t>
  </si>
  <si>
    <t>VL 100U-E</t>
  </si>
  <si>
    <t>65/105</t>
  </si>
  <si>
    <t>2 отв.х75</t>
  </si>
  <si>
    <t>265х620х168</t>
  </si>
  <si>
    <t>Полупромышленная серия</t>
  </si>
  <si>
    <t>Канальный тип</t>
  </si>
  <si>
    <t>LGH-15 RX5-E</t>
  </si>
  <si>
    <t>120/150</t>
  </si>
  <si>
    <t>610х780х275</t>
  </si>
  <si>
    <t>LGH-25 RX5-E</t>
  </si>
  <si>
    <t>165/250</t>
  </si>
  <si>
    <t>735х780х275</t>
  </si>
  <si>
    <t>LGH-35 RX5-E</t>
  </si>
  <si>
    <t>230/350</t>
  </si>
  <si>
    <t>874х856х317</t>
  </si>
  <si>
    <t>LGH-50 RX5-E</t>
  </si>
  <si>
    <t>350/500</t>
  </si>
  <si>
    <t>1016х888х317</t>
  </si>
  <si>
    <t>LGH-65 RX5-E</t>
  </si>
  <si>
    <t>500/650</t>
  </si>
  <si>
    <t>954х908х388</t>
  </si>
  <si>
    <t>LGH-80 RX5-E</t>
  </si>
  <si>
    <t>670/800</t>
  </si>
  <si>
    <t>1004х1164х398</t>
  </si>
  <si>
    <t>LGH-100 RX5-E</t>
  </si>
  <si>
    <t>870/1000</t>
  </si>
  <si>
    <t>1231х1164х398</t>
  </si>
  <si>
    <t xml:space="preserve">2х250 на </t>
  </si>
  <si>
    <t>LGH-150 RX5-E</t>
  </si>
  <si>
    <t>1200/1500</t>
  </si>
  <si>
    <t>каждый канал</t>
  </si>
  <si>
    <t>1004х1662х800</t>
  </si>
  <si>
    <t>LGH-200 RX5-E</t>
  </si>
  <si>
    <t>1400/2000</t>
  </si>
  <si>
    <t>1231х1662х800</t>
  </si>
  <si>
    <t>PZ-60 DR-E</t>
  </si>
  <si>
    <t>Проводной пульт для автономного управления</t>
  </si>
  <si>
    <t>PZ-52 SF-E</t>
  </si>
  <si>
    <t>Проводной пульт для совместной работы с City Multi</t>
  </si>
  <si>
    <t>Подвесной тип</t>
  </si>
  <si>
    <t>LGH-40 ES-E</t>
  </si>
  <si>
    <t>250/400</t>
  </si>
  <si>
    <t>900х693х255</t>
  </si>
  <si>
    <t>PZ-03 SLP-E</t>
  </si>
  <si>
    <t>Проводной пульт управления</t>
  </si>
  <si>
    <t xml:space="preserve">Производительность </t>
  </si>
  <si>
    <t>Потребляемая мощность</t>
  </si>
  <si>
    <t>Размеры блока</t>
  </si>
  <si>
    <t>литр/день (мин/макс)</t>
  </si>
  <si>
    <t xml:space="preserve">Ватт </t>
  </si>
  <si>
    <t>мм (ШхТхВ)</t>
  </si>
  <si>
    <t>Осушитель воздуха</t>
  </si>
  <si>
    <t>MJ-E 16 VX</t>
  </si>
  <si>
    <t>3,1/16</t>
  </si>
  <si>
    <t>384х187х570</t>
  </si>
  <si>
    <t>Мультизональные системы с изменяемым расходом хладагента серии CITY MULTI</t>
  </si>
  <si>
    <t>Производительность по холоду, Ватт</t>
  </si>
  <si>
    <t>Производительность по теплу,   Ватт</t>
  </si>
  <si>
    <t>Внутренние блоки</t>
  </si>
  <si>
    <t>(фреон R410A)</t>
  </si>
  <si>
    <t>Настенный</t>
  </si>
  <si>
    <t>PKFY-P15VBM-E</t>
  </si>
  <si>
    <t>PKFY-P20VBM-E</t>
  </si>
  <si>
    <t>PKFY-P25VBM-E</t>
  </si>
  <si>
    <t>PKFY-P32VHM-E</t>
  </si>
  <si>
    <t>PKFY-P40VHM-E</t>
  </si>
  <si>
    <t>PKFY-P50VHM-E</t>
  </si>
  <si>
    <t>PKFY-P63VKM-E</t>
  </si>
  <si>
    <t>PKFY-P100VKM-E</t>
  </si>
  <si>
    <t>Кассетный 4-х струйный*</t>
  </si>
  <si>
    <t>PLFY-P32VBM-E</t>
  </si>
  <si>
    <t>PLFY-P40VBM-E</t>
  </si>
  <si>
    <t>PLFY-P50VBM-E</t>
  </si>
  <si>
    <t>PLFY-P63VBM-E</t>
  </si>
  <si>
    <t>PLFY-P80VBM-E</t>
  </si>
  <si>
    <t>PLFY-P100VBM-E</t>
  </si>
  <si>
    <t>PLFY-P125VBM-E</t>
  </si>
  <si>
    <t>Кассетный 4-х струйный компактный*</t>
  </si>
  <si>
    <t>PLFY-P20VCM-E</t>
  </si>
  <si>
    <t>PLFY-P25VCM-E</t>
  </si>
  <si>
    <t>PLFY-P32VCM-E</t>
  </si>
  <si>
    <t>PLFY-P40VCM-E</t>
  </si>
  <si>
    <t xml:space="preserve"> Кассетный 2-х струйный*</t>
  </si>
  <si>
    <t>PLFY-P20VLMD-E</t>
  </si>
  <si>
    <t>PLFY-P25VLMD-E</t>
  </si>
  <si>
    <t>PLFY-P32VLMD-E</t>
  </si>
  <si>
    <t>PLFY-P40VLMD-E</t>
  </si>
  <si>
    <t>PLFY-P50VLMD-E</t>
  </si>
  <si>
    <t>PLFY-P63VLMD-E</t>
  </si>
  <si>
    <t>PLFY-P80VLMD-E</t>
  </si>
  <si>
    <t>PLFY-P100VLMD-E</t>
  </si>
  <si>
    <t>PLFY-P125VLMD-E</t>
  </si>
  <si>
    <t xml:space="preserve"> Кассетный 1-струйный *</t>
  </si>
  <si>
    <t>PMFY-P20VBM-E</t>
  </si>
  <si>
    <t>PMFY-P25VBM-E</t>
  </si>
  <si>
    <t>PMFY-P32VBM-E</t>
  </si>
  <si>
    <t>PMFY-P40VBM-E</t>
  </si>
  <si>
    <t>Канальный</t>
  </si>
  <si>
    <t>PEFY-P20VMA-E</t>
  </si>
  <si>
    <t>PEFY-P25VMA-E</t>
  </si>
  <si>
    <t>PEFY-P32VMA-E</t>
  </si>
  <si>
    <t>PEFY-P40VMA-E</t>
  </si>
  <si>
    <t>PEFY-P50VMA-E</t>
  </si>
  <si>
    <t>PEFY-P63VMA-E</t>
  </si>
  <si>
    <t>PEFY-P71VMA-E</t>
  </si>
  <si>
    <t>PEFY-P80VMA-E</t>
  </si>
  <si>
    <t>PEFY-P100VMA-E</t>
  </si>
  <si>
    <t>PEFY-P125VMA-E</t>
  </si>
  <si>
    <t>PEFY-P140VMA-E</t>
  </si>
  <si>
    <t>Канальный с изменяемым статическим давлением</t>
  </si>
  <si>
    <t>PEFY-P15VMS1-E</t>
  </si>
  <si>
    <t>PEFY-P20VMS1-E</t>
  </si>
  <si>
    <t>PEFY-P25VMS1-E</t>
  </si>
  <si>
    <t>PEFY-P32VMS1-E</t>
  </si>
  <si>
    <t>PEFY-P40VMS1-E</t>
  </si>
  <si>
    <t>PEFY-P50VMS1-E</t>
  </si>
  <si>
    <t>PEFY-P63VMS1-E</t>
  </si>
  <si>
    <t>Канальные высокого давления</t>
  </si>
  <si>
    <t>PEFY-P40VMH-E</t>
  </si>
  <si>
    <t>PEFY-P50VMH-E</t>
  </si>
  <si>
    <t>PEFY-P63VMH-E</t>
  </si>
  <si>
    <t>PEFY-P71VMH-E</t>
  </si>
  <si>
    <t>PEFY-P80VMH-E</t>
  </si>
  <si>
    <t>PEFY-P100VMH-E</t>
  </si>
  <si>
    <t>PEFY-P125VMH-E</t>
  </si>
  <si>
    <t>PEFY-P140VMH-E</t>
  </si>
  <si>
    <t>PEFY-P200VMH-E</t>
  </si>
  <si>
    <t>PEFY-P250VMH-E</t>
  </si>
  <si>
    <t>Канальный специального исполнения</t>
  </si>
  <si>
    <t>PEFY-P20VMR-E</t>
  </si>
  <si>
    <t>PEFY-P25VMR-E</t>
  </si>
  <si>
    <t>PEFY-P32VMR-E</t>
  </si>
  <si>
    <t>Подпотолочный</t>
  </si>
  <si>
    <t>PCFY-P40VKM-E</t>
  </si>
  <si>
    <t>PCFY-P63VKM-E</t>
  </si>
  <si>
    <t>PCFY-P100VKM-E</t>
  </si>
  <si>
    <t>PCFY-P125VKM-E</t>
  </si>
  <si>
    <t>Напольный в корпусе</t>
  </si>
  <si>
    <t>PFFY-Р20VLEM-E</t>
  </si>
  <si>
    <t>PFFY-Р25VLEM-E</t>
  </si>
  <si>
    <t>PFFY-Р32VLEM-E</t>
  </si>
  <si>
    <t>PFFY-Р40VLEM-E</t>
  </si>
  <si>
    <t>PFFY-Р50VLEM-E</t>
  </si>
  <si>
    <t>PFFY-Р63VLEM-E</t>
  </si>
  <si>
    <t>Напольный встраиваемый</t>
  </si>
  <si>
    <t>PFFY-Р20VLRM-E</t>
  </si>
  <si>
    <t>PFFY-Р25VLRM-E</t>
  </si>
  <si>
    <t>PFFY-Р32VLRM-E</t>
  </si>
  <si>
    <t>PFFY-Р40VLRM-E</t>
  </si>
  <si>
    <t>PFFY-Р50VLRM-E</t>
  </si>
  <si>
    <t>PFFY-Р63VLRM-E</t>
  </si>
  <si>
    <t>Напольный встраиваемый  высокого давления</t>
  </si>
  <si>
    <t>PFFY-Р20VLRMM-E</t>
  </si>
  <si>
    <t>PFFY-Р25VLRMM-E</t>
  </si>
  <si>
    <t>PFFY-Р32VLRMM-E</t>
  </si>
  <si>
    <t>PFFY-Р40VLRMM-E</t>
  </si>
  <si>
    <t>PFFY-Р50VLRMM-E</t>
  </si>
  <si>
    <t>PFFY-Р63VLRMM-E</t>
  </si>
  <si>
    <t>Напольный специального исполнения</t>
  </si>
  <si>
    <t>PFFY-Р20VKM-E</t>
  </si>
  <si>
    <t>PFFY-Р25VKM-E</t>
  </si>
  <si>
    <t>PFFY-Р32VKM-E</t>
  </si>
  <si>
    <t>PFFY-Р40VKM-E</t>
  </si>
  <si>
    <t>Канальный прямоточный (100% подача свежего воздуха)</t>
  </si>
  <si>
    <t>PEFY-P80VMH-E-F</t>
  </si>
  <si>
    <t>PEFY-P140VMH-E-F</t>
  </si>
  <si>
    <t>PEFY-P200VMH-E-F</t>
  </si>
  <si>
    <t>PEFY-P250VMH-E-F</t>
  </si>
  <si>
    <t>Примечание:</t>
  </si>
  <si>
    <t>* - в стоимость кассетного блока включена стоимость воздухораспределительной панели.</t>
  </si>
  <si>
    <t>SLP-2AAW</t>
  </si>
  <si>
    <t>Декоративная панель для блоков PLFY-VCM-E</t>
  </si>
  <si>
    <t>PLP-6BA</t>
  </si>
  <si>
    <t>Декоративная панель для блоков PLFY-VBM-E</t>
  </si>
  <si>
    <t>PMP-40BM</t>
  </si>
  <si>
    <t>Декоративная панель для блоков PMFY-VBM-E</t>
  </si>
  <si>
    <t>CMP-40VLW-B</t>
  </si>
  <si>
    <t>Декоративная панель для блоков PLFY-20…40VLMD-E</t>
  </si>
  <si>
    <t>CMP-63VLW-B</t>
  </si>
  <si>
    <t>Декоративная панель для блоков PLFY-50…63VLMD-E</t>
  </si>
  <si>
    <t>CMP-100VLW-B</t>
  </si>
  <si>
    <t>Декоративная панель для блоков PLFY-80…125VLMD-E</t>
  </si>
  <si>
    <t>CMP-125VLW-B</t>
  </si>
  <si>
    <t>Декоративная панель для блоков PLFY-125VLMD-E</t>
  </si>
  <si>
    <t>Бустерный блок (для систем "R2")</t>
  </si>
  <si>
    <t>PWFY-P100VM-E-BU</t>
  </si>
  <si>
    <t>Теплообменный блок (для систем "Y" и "R2")</t>
  </si>
  <si>
    <t>PWFY-P100VM-E-AU</t>
  </si>
  <si>
    <t>PWFY-P200VM-E-AU</t>
  </si>
  <si>
    <t>Наружные блоки</t>
  </si>
  <si>
    <t>Y-серия стандарт</t>
  </si>
  <si>
    <t>PUMY-P100YHM-B</t>
  </si>
  <si>
    <t>PUMY-P125YHM-B</t>
  </si>
  <si>
    <t>PUMY-P140YHM-B</t>
  </si>
  <si>
    <t>PUMY-P100VHM-B</t>
  </si>
  <si>
    <t>PUMY-P125VHM-B</t>
  </si>
  <si>
    <t>PUMY-P140VHM-B</t>
  </si>
  <si>
    <t>PUHY-P200YHM-A</t>
  </si>
  <si>
    <t>PUHY-P250YHM-A</t>
  </si>
  <si>
    <t>PUHY-P300YHM-A</t>
  </si>
  <si>
    <t>PUHY-P350YHM-A</t>
  </si>
  <si>
    <t>PUHY-P400YHM-A</t>
  </si>
  <si>
    <t>PUHY-P450YHM-A</t>
  </si>
  <si>
    <t>PUHY-P500YSHM-A</t>
  </si>
  <si>
    <t>CMY-Y100VBK2</t>
  </si>
  <si>
    <t>PUHY-P550YSHM-A</t>
  </si>
  <si>
    <t>PUHY-P600YSHM-A</t>
  </si>
  <si>
    <t>PUHY-P650YSHM-A</t>
  </si>
  <si>
    <t>PUHY-P700YSHM-A</t>
  </si>
  <si>
    <t>CMY-Y200VBK2</t>
  </si>
  <si>
    <t>PUHY-P750YSHM-A</t>
  </si>
  <si>
    <t>PUHY-P800YSHM-A</t>
  </si>
  <si>
    <t>PUHY-P850YSHM-A</t>
  </si>
  <si>
    <t>PUHY-P900YSHM-A</t>
  </si>
  <si>
    <t>PUHY-P950YSHM-A</t>
  </si>
  <si>
    <t>CMY-Y300VBK2</t>
  </si>
  <si>
    <t>PUHY-P1000YSHM-A</t>
  </si>
  <si>
    <t>PUHY-P1050YSHM-A</t>
  </si>
  <si>
    <t>PUHY-P1100YSHM-A</t>
  </si>
  <si>
    <t>PUHY-P1150YSHM-A</t>
  </si>
  <si>
    <t>PUHY-P1200YSHM-A</t>
  </si>
  <si>
    <t>PUHY-P1250YSHM-A</t>
  </si>
  <si>
    <t>Y-серия ZUBADAN</t>
  </si>
  <si>
    <t>PUHY-HP200YHM-A</t>
  </si>
  <si>
    <t>PUHY-HP250YHM-A</t>
  </si>
  <si>
    <t>PUHY-HP400YSHM-A</t>
  </si>
  <si>
    <t>PUHY-HP500YSHM-A</t>
  </si>
  <si>
    <t xml:space="preserve">R2 - серия </t>
  </si>
  <si>
    <t>(с утилизацией тепла)</t>
  </si>
  <si>
    <t>PURY-P200YHM-A</t>
  </si>
  <si>
    <t>PURY-P250YHM-A</t>
  </si>
  <si>
    <t>PURY-P300YHM-A</t>
  </si>
  <si>
    <t>PURY-P350YHM-A</t>
  </si>
  <si>
    <t>PURY-P400YHM-A</t>
  </si>
  <si>
    <t>PURY-P450YSHM-A</t>
  </si>
  <si>
    <t>CMY-R100VBK2</t>
  </si>
  <si>
    <t>PURY-P500YSHM-A</t>
  </si>
  <si>
    <t>PURY-P550YSHM-A</t>
  </si>
  <si>
    <t>PURY-P600YSHM-A</t>
  </si>
  <si>
    <t>PURY-P650YSHM-A</t>
  </si>
  <si>
    <t>PURY-P700YSHM-A</t>
  </si>
  <si>
    <t>CMY-R200VBK2</t>
  </si>
  <si>
    <t>PURY-P750YSHM-A</t>
  </si>
  <si>
    <t>PURY-P800YSHM-A</t>
  </si>
  <si>
    <t>WY - серия</t>
  </si>
  <si>
    <t>(c конденсатором водяного охлаждения)</t>
  </si>
  <si>
    <t>PQHY-P200YGM-A</t>
  </si>
  <si>
    <t>PQHY-P250YGM-A</t>
  </si>
  <si>
    <t>PQHY-P400YSGM-A</t>
  </si>
  <si>
    <t>PQHY-P400YGM-A</t>
  </si>
  <si>
    <t>PQY-P01YGM-A</t>
  </si>
  <si>
    <t>PQHY-P500YSGM-A</t>
  </si>
  <si>
    <t>PQHY-P500YGM-A</t>
  </si>
  <si>
    <t xml:space="preserve">WR2 - серия </t>
  </si>
  <si>
    <t>(с утилизацией тепла и конденсатором водяного охлаждения)</t>
  </si>
  <si>
    <t>PQRY-P200YGM-A</t>
  </si>
  <si>
    <t>PQRY-P250YGM-A</t>
  </si>
  <si>
    <t>PQRY-P400YSGM-A</t>
  </si>
  <si>
    <t>PQRY-P400YGM-A</t>
  </si>
  <si>
    <t>PQRY-P500YSGM-A</t>
  </si>
  <si>
    <t>PQRY-P500YGM-A</t>
  </si>
  <si>
    <t>ВС-контроллеры (устройства смены режима работы для систем "R2" и "WR2")</t>
  </si>
  <si>
    <r>
      <t xml:space="preserve">CMB-P104V-G </t>
    </r>
    <r>
      <rPr>
        <sz val="12"/>
        <rFont val="Times New Roman"/>
        <family val="1"/>
      </rPr>
      <t>(на 4 внутренних блока)</t>
    </r>
  </si>
  <si>
    <r>
      <t>CMB-P105V-G</t>
    </r>
    <r>
      <rPr>
        <sz val="12"/>
        <rFont val="Times New Roman"/>
        <family val="1"/>
      </rPr>
      <t xml:space="preserve"> (на 5 внутренних блоков)</t>
    </r>
  </si>
  <si>
    <r>
      <t>CMB-P106V-G</t>
    </r>
    <r>
      <rPr>
        <sz val="12"/>
        <rFont val="Times New Roman"/>
        <family val="1"/>
      </rPr>
      <t xml:space="preserve"> (на 6 внутренних блоков)</t>
    </r>
  </si>
  <si>
    <r>
      <t>CMB-P108V-G</t>
    </r>
    <r>
      <rPr>
        <sz val="12"/>
        <rFont val="Times New Roman"/>
        <family val="1"/>
      </rPr>
      <t xml:space="preserve"> (на 8 внутренних блоков) </t>
    </r>
  </si>
  <si>
    <r>
      <t>CMB-P1010V-G</t>
    </r>
    <r>
      <rPr>
        <sz val="12"/>
        <rFont val="Times New Roman"/>
        <family val="1"/>
      </rPr>
      <t xml:space="preserve"> (на 10 внутренних блоков)</t>
    </r>
  </si>
  <si>
    <r>
      <t xml:space="preserve">CMB-P1013V-G </t>
    </r>
    <r>
      <rPr>
        <sz val="12"/>
        <rFont val="Times New Roman"/>
        <family val="1"/>
      </rPr>
      <t>(на 13 внутренних блоков)</t>
    </r>
  </si>
  <si>
    <r>
      <t xml:space="preserve">CMB-P1016V-G </t>
    </r>
    <r>
      <rPr>
        <sz val="12"/>
        <rFont val="Times New Roman"/>
        <family val="1"/>
      </rPr>
      <t>(на 16 внутренних блоков)</t>
    </r>
  </si>
  <si>
    <r>
      <t>CMB-P108V-GA</t>
    </r>
    <r>
      <rPr>
        <sz val="12"/>
        <rFont val="Times New Roman"/>
        <family val="1"/>
      </rPr>
      <t xml:space="preserve"> (на 8 внутренних блоков) - главный</t>
    </r>
  </si>
  <si>
    <r>
      <t>CMB-P1010V-GA</t>
    </r>
    <r>
      <rPr>
        <sz val="12"/>
        <rFont val="Times New Roman"/>
        <family val="1"/>
      </rPr>
      <t xml:space="preserve"> (на 10 внутренних блоков) - главный</t>
    </r>
  </si>
  <si>
    <r>
      <t xml:space="preserve">CMB-P1013V-GA </t>
    </r>
    <r>
      <rPr>
        <sz val="12"/>
        <rFont val="Times New Roman"/>
        <family val="1"/>
      </rPr>
      <t>(на 13 внутренних блоков) - главный</t>
    </r>
  </si>
  <si>
    <r>
      <t xml:space="preserve">CMB-P1016V-GA </t>
    </r>
    <r>
      <rPr>
        <sz val="12"/>
        <rFont val="Times New Roman"/>
        <family val="1"/>
      </rPr>
      <t>(на 16 внутренних блоков) - главный</t>
    </r>
  </si>
  <si>
    <r>
      <t xml:space="preserve">CMB-P1016V-HA </t>
    </r>
    <r>
      <rPr>
        <sz val="12"/>
        <rFont val="Times New Roman"/>
        <family val="1"/>
      </rPr>
      <t>(на 16 внутренних блоков) - главный</t>
    </r>
  </si>
  <si>
    <r>
      <t xml:space="preserve">CMB-P104V-GB </t>
    </r>
    <r>
      <rPr>
        <sz val="12"/>
        <rFont val="Times New Roman"/>
        <family val="1"/>
      </rPr>
      <t>(на 4 внутренних блока) - подчиненный</t>
    </r>
  </si>
  <si>
    <r>
      <t>CMB-P108V-GB</t>
    </r>
    <r>
      <rPr>
        <sz val="12"/>
        <rFont val="Times New Roman"/>
        <family val="1"/>
      </rPr>
      <t xml:space="preserve"> (на 8 внутренних блоков) - подчиненный</t>
    </r>
  </si>
  <si>
    <r>
      <t>CMB-P1016V-HB</t>
    </r>
    <r>
      <rPr>
        <sz val="12"/>
        <rFont val="Times New Roman"/>
        <family val="1"/>
      </rPr>
      <t xml:space="preserve"> (на 16 внутренних блоков) - подчиненный</t>
    </r>
  </si>
  <si>
    <t>Индивидуальные пульты управления</t>
  </si>
  <si>
    <r>
      <t xml:space="preserve">PAR-21MAА - </t>
    </r>
    <r>
      <rPr>
        <sz val="12"/>
        <rFont val="Times New Roman"/>
        <family val="1"/>
      </rPr>
      <t>стандартный ПДУ</t>
    </r>
  </si>
  <si>
    <r>
      <t xml:space="preserve">PAR-F27MЕA </t>
    </r>
    <r>
      <rPr>
        <sz val="12"/>
        <rFont val="Times New Roman"/>
        <family val="1"/>
      </rPr>
      <t>- универсальный ПДУ</t>
    </r>
  </si>
  <si>
    <r>
      <t xml:space="preserve">PAC-YT51CRB </t>
    </r>
    <r>
      <rPr>
        <sz val="12"/>
        <rFont val="Times New Roman"/>
        <family val="1"/>
      </rPr>
      <t>- упрощенный ПДУ (только с PAR-21MAA )</t>
    </r>
  </si>
  <si>
    <r>
      <t xml:space="preserve">PAC-SE51CRA </t>
    </r>
    <r>
      <rPr>
        <sz val="12"/>
        <rFont val="Times New Roman"/>
        <family val="1"/>
      </rPr>
      <t>- упрощенный ПДУ (только с PAR-F27MEA)</t>
    </r>
  </si>
  <si>
    <r>
      <t>PAR-FL32MA</t>
    </r>
    <r>
      <rPr>
        <sz val="12"/>
        <rFont val="Times New Roman"/>
        <family val="1"/>
      </rPr>
      <t xml:space="preserve"> - инфракрасный ПДУ</t>
    </r>
  </si>
  <si>
    <r>
      <t>PAR-FA32MA</t>
    </r>
    <r>
      <rPr>
        <sz val="12"/>
        <rFont val="Times New Roman"/>
        <family val="1"/>
      </rPr>
      <t xml:space="preserve"> -приемник сигнала для PAR-FL32MA</t>
    </r>
  </si>
  <si>
    <r>
      <t xml:space="preserve">PAС-YT32PTА - </t>
    </r>
    <r>
      <rPr>
        <sz val="12"/>
        <rFont val="Times New Roman"/>
        <family val="1"/>
      </rPr>
      <t>программируемый таймер</t>
    </r>
  </si>
  <si>
    <r>
      <t xml:space="preserve">PAR-W21MAА - </t>
    </r>
    <r>
      <rPr>
        <sz val="12"/>
        <rFont val="Times New Roman"/>
        <family val="1"/>
      </rPr>
      <t>ПДУ только для блоков PWFY</t>
    </r>
  </si>
  <si>
    <t>Центральное управление</t>
  </si>
  <si>
    <r>
      <t xml:space="preserve">PAС-SC30GRА - </t>
    </r>
    <r>
      <rPr>
        <sz val="12"/>
        <rFont val="Times New Roman"/>
        <family val="1"/>
      </rPr>
      <t>групповой ПДУ</t>
    </r>
  </si>
  <si>
    <r>
      <t xml:space="preserve">PAС-SF44SRА - </t>
    </r>
    <r>
      <rPr>
        <sz val="12"/>
        <rFont val="Times New Roman"/>
        <family val="1"/>
      </rPr>
      <t>системный ПДУ</t>
    </r>
  </si>
  <si>
    <r>
      <t xml:space="preserve">PAС-YT34STА - </t>
    </r>
    <r>
      <rPr>
        <sz val="12"/>
        <rFont val="Times New Roman"/>
        <family val="1"/>
      </rPr>
      <t>системный (центральный) таймер</t>
    </r>
  </si>
  <si>
    <r>
      <t xml:space="preserve">PAС-YT40ANRА - </t>
    </r>
    <r>
      <rPr>
        <sz val="12"/>
        <rFont val="Times New Roman"/>
        <family val="1"/>
      </rPr>
      <t xml:space="preserve">системный пульт (вкл/выкл) </t>
    </r>
  </si>
  <si>
    <r>
      <t>GВ 50-A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Standard</t>
    </r>
    <r>
      <rPr>
        <sz val="12"/>
        <rFont val="Times New Roman"/>
        <family val="1"/>
      </rPr>
      <t xml:space="preserve"> - универсальный контроллер (аналог G 50-A Standard)</t>
    </r>
  </si>
  <si>
    <r>
      <t>GВ 50-A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Pro</t>
    </r>
    <r>
      <rPr>
        <sz val="12"/>
        <rFont val="Times New Roman"/>
        <family val="1"/>
      </rPr>
      <t xml:space="preserve"> - универсальный контроллер (аналог G 50-A Pro)</t>
    </r>
  </si>
  <si>
    <r>
      <t>PAC-SC50KUA</t>
    </r>
    <r>
      <rPr>
        <sz val="12"/>
        <rFont val="Times New Roman"/>
        <family val="1"/>
      </rPr>
      <t xml:space="preserve"> - блок питания для GB 50-A</t>
    </r>
  </si>
  <si>
    <r>
      <t>AG-150A</t>
    </r>
    <r>
      <rPr>
        <sz val="12"/>
        <rFont val="Times New Roman"/>
        <family val="1"/>
      </rPr>
      <t xml:space="preserve"> - многофункциональный центральный контроллер</t>
    </r>
  </si>
  <si>
    <r>
      <t>PAC-SC51KUA</t>
    </r>
    <r>
      <rPr>
        <sz val="12"/>
        <rFont val="Times New Roman"/>
        <family val="1"/>
      </rPr>
      <t xml:space="preserve"> - блок питания для AG-150A</t>
    </r>
  </si>
  <si>
    <r>
      <t>PAC-YG50ECA</t>
    </r>
    <r>
      <rPr>
        <sz val="12"/>
        <rFont val="Times New Roman"/>
        <family val="1"/>
      </rPr>
      <t xml:space="preserve"> - контроллер расширения (50 внутренних блоков)</t>
    </r>
  </si>
  <si>
    <r>
      <t xml:space="preserve">LMAP-02E - </t>
    </r>
    <r>
      <rPr>
        <sz val="12"/>
        <rFont val="Times New Roman"/>
        <family val="1"/>
      </rPr>
      <t>LonWorks-интерфейс</t>
    </r>
  </si>
  <si>
    <r>
      <t xml:space="preserve">CMS-MNG-E - </t>
    </r>
    <r>
      <rPr>
        <sz val="12"/>
        <rFont val="Times New Roman"/>
        <family val="1"/>
      </rPr>
      <t>прибор диагностики (Maintenance tool)</t>
    </r>
  </si>
  <si>
    <t xml:space="preserve">Контроллеры </t>
  </si>
  <si>
    <r>
      <t>PAC-YG60MCA-J</t>
    </r>
    <r>
      <rPr>
        <sz val="12"/>
        <rFont val="Times New Roman"/>
        <family val="1"/>
      </rPr>
      <t xml:space="preserve"> - контроллер для подключения счетчиков</t>
    </r>
  </si>
  <si>
    <r>
      <t>PAC-YG63MCA-J</t>
    </r>
    <r>
      <rPr>
        <sz val="12"/>
        <rFont val="Times New Roman"/>
        <family val="1"/>
      </rPr>
      <t xml:space="preserve"> - контроллер для подключения датчиков</t>
    </r>
  </si>
  <si>
    <r>
      <t>PAC-YG66DCA-J</t>
    </r>
    <r>
      <rPr>
        <sz val="12"/>
        <rFont val="Times New Roman"/>
        <family val="1"/>
      </rPr>
      <t xml:space="preserve"> - контроллер для подключения внешних цепей</t>
    </r>
  </si>
  <si>
    <t>Контроллеры для подключения наружных блоков у секции охлаждения</t>
  </si>
  <si>
    <r>
      <t>PAC-AH125M-G</t>
    </r>
    <r>
      <rPr>
        <sz val="12"/>
        <rFont val="Times New Roman"/>
        <family val="1"/>
      </rPr>
      <t xml:space="preserve"> - контроллер для типоразмеров испарителя 100, 125</t>
    </r>
  </si>
  <si>
    <r>
      <t>PAC-AH140M-G</t>
    </r>
    <r>
      <rPr>
        <sz val="12"/>
        <rFont val="Times New Roman"/>
        <family val="1"/>
      </rPr>
      <t xml:space="preserve"> - контроллер для типоразмера испарителя 140</t>
    </r>
  </si>
  <si>
    <r>
      <t>PAC-AH250M-G</t>
    </r>
    <r>
      <rPr>
        <sz val="12"/>
        <rFont val="Times New Roman"/>
        <family val="1"/>
      </rPr>
      <t xml:space="preserve"> - контроллер для типоразмеров испарителя 200, 250</t>
    </r>
  </si>
  <si>
    <t>Y-серия высокоэффективная</t>
  </si>
  <si>
    <t>PUHY-EP200YHM-A</t>
  </si>
  <si>
    <t>PUHY-EP300YHM-A</t>
  </si>
  <si>
    <t>PUHY-EP400YSHM-A</t>
  </si>
  <si>
    <t>PUHY-EP450YSHM-A</t>
  </si>
  <si>
    <t>PUHY-EP500YSHM-A</t>
  </si>
  <si>
    <t>PUHY-EP550YSHM-A</t>
  </si>
  <si>
    <t>PUHY-EP600YSHM-A</t>
  </si>
  <si>
    <t>PUHY-EP650YSHM-A</t>
  </si>
  <si>
    <t>PUHY-EP700YSHM-A</t>
  </si>
  <si>
    <t>PUHY-EP750YSHM-A</t>
  </si>
  <si>
    <t>PUHY-EP800YSHM-A</t>
  </si>
  <si>
    <t>PUHY-EP850YSHM-A</t>
  </si>
  <si>
    <t>PUHY-EP900YSHM-A</t>
  </si>
  <si>
    <t>R2 - серия высокоэффективная</t>
  </si>
  <si>
    <t>PURY-EP200YHM-A</t>
  </si>
  <si>
    <t>PURY-EP300YHM-A</t>
  </si>
  <si>
    <t>PURY-EP400YSHM-A</t>
  </si>
  <si>
    <t>PURY-EP450YSHM-A</t>
  </si>
  <si>
    <t>PURY-EP500YSHM-A</t>
  </si>
  <si>
    <t>PURY-EP550YSHM-A</t>
  </si>
  <si>
    <t>PURY-EP600YSHM-A</t>
  </si>
  <si>
    <r>
      <t>Москва, ул.Иркутская, д.3</t>
    </r>
    <r>
      <rPr>
        <b/>
        <sz val="13"/>
        <color indexed="62"/>
        <rFont val="Arial"/>
        <family val="2"/>
      </rPr>
      <t xml:space="preserve"> </t>
    </r>
    <r>
      <rPr>
        <b/>
        <sz val="13"/>
        <rFont val="Arial"/>
        <family val="2"/>
      </rPr>
      <t>(495) 98-91091, (903) 61-19419</t>
    </r>
    <r>
      <rPr>
        <b/>
        <sz val="13"/>
        <color indexed="62"/>
        <rFont val="Arial"/>
        <family val="2"/>
      </rPr>
      <t xml:space="preserve">     </t>
    </r>
    <r>
      <rPr>
        <b/>
        <sz val="13"/>
        <color indexed="10"/>
        <rFont val="Arial"/>
        <family val="2"/>
      </rPr>
      <t>E-mail:vlad@leaderclimate.ru</t>
    </r>
    <r>
      <rPr>
        <b/>
        <sz val="12"/>
        <color indexed="62"/>
        <rFont val="Arial"/>
        <family val="2"/>
      </rPr>
      <t xml:space="preserve"> </t>
    </r>
    <r>
      <rPr>
        <b/>
        <sz val="13"/>
        <rFont val="Arial"/>
        <family val="2"/>
      </rPr>
      <t>Сайт: http://leaderclimate.ru</t>
    </r>
  </si>
  <si>
    <r>
      <t xml:space="preserve">Москва, ул.Иркутская, д.3 </t>
    </r>
    <r>
      <rPr>
        <b/>
        <sz val="12"/>
        <color indexed="62"/>
        <rFont val="Arial"/>
        <family val="2"/>
      </rPr>
      <t xml:space="preserve"> </t>
    </r>
    <r>
      <rPr>
        <b/>
        <sz val="12"/>
        <rFont val="Arial"/>
        <family val="2"/>
      </rPr>
      <t xml:space="preserve">(495) 98-91091,                          (903) 61-19419                              </t>
    </r>
    <r>
      <rPr>
        <b/>
        <sz val="13"/>
        <color indexed="62"/>
        <rFont val="Arial"/>
        <family val="2"/>
      </rPr>
      <t xml:space="preserve"> </t>
    </r>
    <r>
      <rPr>
        <b/>
        <sz val="13"/>
        <color indexed="10"/>
        <rFont val="Arial"/>
        <family val="2"/>
      </rPr>
      <t>E-mail:vlad@leaderclimate.ru</t>
    </r>
    <r>
      <rPr>
        <b/>
        <sz val="12"/>
        <color indexed="62"/>
        <rFont val="Arial"/>
        <family val="2"/>
      </rPr>
      <t xml:space="preserve"> </t>
    </r>
    <r>
      <rPr>
        <b/>
        <sz val="12"/>
        <rFont val="Arial"/>
        <family val="2"/>
      </rPr>
      <t>Сайт: http://leaderclimate.ru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</si>
</sst>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72">
    <font>
      <sz val="10"/>
      <name val="Arial"/>
      <family val="2"/>
    </font>
    <font>
      <b/>
      <sz val="11"/>
      <name val="Arial"/>
      <family val="2"/>
    </font>
    <font>
      <b/>
      <sz val="18"/>
      <name val="Times New Roman Cyr"/>
      <family val="1"/>
    </font>
    <font>
      <b/>
      <sz val="13"/>
      <color indexed="10"/>
      <name val="Arial"/>
      <family val="2"/>
    </font>
    <font>
      <b/>
      <sz val="13"/>
      <color indexed="62"/>
      <name val="Arial"/>
      <family val="2"/>
    </font>
    <font>
      <b/>
      <sz val="13"/>
      <name val="Arial"/>
      <family val="2"/>
    </font>
    <font>
      <b/>
      <sz val="12"/>
      <color indexed="62"/>
      <name val="Arial"/>
      <family val="2"/>
    </font>
    <font>
      <b/>
      <sz val="12"/>
      <color indexed="12"/>
      <name val="Times New Roman Cyr"/>
      <family val="1"/>
    </font>
    <font>
      <b/>
      <sz val="11"/>
      <color indexed="8"/>
      <name val="Arial"/>
      <family val="2"/>
    </font>
    <font>
      <b/>
      <sz val="11"/>
      <name val="Arial CE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0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color indexed="12"/>
      <name val="Times New Roman Cyr"/>
      <family val="1"/>
    </font>
    <font>
      <b/>
      <sz val="10"/>
      <name val="Times New Roman Cyr"/>
      <family val="1"/>
    </font>
    <font>
      <b/>
      <sz val="11"/>
      <color indexed="12"/>
      <name val="Arial"/>
      <family val="2"/>
    </font>
    <font>
      <b/>
      <sz val="11"/>
      <color indexed="14"/>
      <name val="Arial"/>
      <family val="2"/>
    </font>
    <font>
      <sz val="10"/>
      <name val="Times New Roman Cyr"/>
      <family val="1"/>
    </font>
    <font>
      <b/>
      <sz val="14"/>
      <name val="Times New Roman"/>
      <family val="1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color indexed="16"/>
      <name val="Arial"/>
      <family val="2"/>
    </font>
    <font>
      <b/>
      <sz val="8"/>
      <color indexed="62"/>
      <name val="Arial"/>
      <family val="2"/>
    </font>
    <font>
      <b/>
      <sz val="11"/>
      <color indexed="53"/>
      <name val="Arial"/>
      <family val="2"/>
    </font>
    <font>
      <sz val="10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525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/>
    </xf>
    <xf numFmtId="0" fontId="11" fillId="0" borderId="17" xfId="0" applyFont="1" applyBorder="1" applyAlignment="1">
      <alignment vertical="center"/>
    </xf>
    <xf numFmtId="0" fontId="11" fillId="33" borderId="17" xfId="0" applyFont="1" applyFill="1" applyBorder="1" applyAlignment="1">
      <alignment horizontal="right" vertical="center" wrapText="1"/>
    </xf>
    <xf numFmtId="3" fontId="8" fillId="33" borderId="17" xfId="0" applyNumberFormat="1" applyFont="1" applyFill="1" applyBorder="1" applyAlignment="1">
      <alignment horizontal="right" vertical="center" wrapText="1"/>
    </xf>
    <xf numFmtId="3" fontId="8" fillId="33" borderId="0" xfId="0" applyNumberFormat="1" applyFont="1" applyFill="1" applyBorder="1" applyAlignment="1">
      <alignment horizontal="right" vertical="center" wrapText="1"/>
    </xf>
    <xf numFmtId="0" fontId="11" fillId="0" borderId="18" xfId="0" applyFont="1" applyBorder="1" applyAlignment="1">
      <alignment vertical="center"/>
    </xf>
    <xf numFmtId="3" fontId="12" fillId="33" borderId="18" xfId="0" applyNumberFormat="1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>
      <alignment horizontal="right" vertical="center" wrapText="1"/>
    </xf>
    <xf numFmtId="0" fontId="11" fillId="0" borderId="19" xfId="0" applyFont="1" applyBorder="1" applyAlignment="1">
      <alignment vertical="center"/>
    </xf>
    <xf numFmtId="0" fontId="11" fillId="33" borderId="19" xfId="0" applyFont="1" applyFill="1" applyBorder="1" applyAlignment="1">
      <alignment horizontal="center" vertical="center" wrapText="1"/>
    </xf>
    <xf numFmtId="3" fontId="8" fillId="33" borderId="19" xfId="0" applyNumberFormat="1" applyFont="1" applyFill="1" applyBorder="1" applyAlignment="1">
      <alignment horizontal="right" vertical="center" wrapText="1"/>
    </xf>
    <xf numFmtId="3" fontId="1" fillId="33" borderId="19" xfId="0" applyNumberFormat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 vertical="center"/>
    </xf>
    <xf numFmtId="3" fontId="12" fillId="33" borderId="13" xfId="0" applyNumberFormat="1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11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10" fontId="0" fillId="0" borderId="0" xfId="0" applyNumberFormat="1" applyFont="1" applyBorder="1" applyAlignment="1">
      <alignment/>
    </xf>
    <xf numFmtId="0" fontId="11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shrinkToFit="1"/>
    </xf>
    <xf numFmtId="0" fontId="12" fillId="33" borderId="0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/>
    </xf>
    <xf numFmtId="3" fontId="8" fillId="33" borderId="17" xfId="0" applyNumberFormat="1" applyFont="1" applyFill="1" applyBorder="1" applyAlignment="1">
      <alignment horizontal="right" vertical="top" wrapText="1"/>
    </xf>
    <xf numFmtId="0" fontId="12" fillId="33" borderId="0" xfId="0" applyFont="1" applyFill="1" applyBorder="1" applyAlignment="1">
      <alignment wrapText="1"/>
    </xf>
    <xf numFmtId="3" fontId="8" fillId="0" borderId="17" xfId="0" applyNumberFormat="1" applyFont="1" applyBorder="1" applyAlignment="1">
      <alignment horizontal="right" vertical="top" wrapText="1"/>
    </xf>
    <xf numFmtId="0" fontId="12" fillId="33" borderId="20" xfId="0" applyFont="1" applyFill="1" applyBorder="1" applyAlignment="1">
      <alignment vertical="top" wrapText="1"/>
    </xf>
    <xf numFmtId="0" fontId="11" fillId="33" borderId="18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 vertical="top" wrapText="1"/>
    </xf>
    <xf numFmtId="0" fontId="12" fillId="33" borderId="21" xfId="0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/>
    </xf>
    <xf numFmtId="3" fontId="8" fillId="33" borderId="19" xfId="0" applyNumberFormat="1" applyFont="1" applyFill="1" applyBorder="1" applyAlignment="1">
      <alignment horizontal="right" vertical="top" wrapText="1"/>
    </xf>
    <xf numFmtId="0" fontId="12" fillId="33" borderId="0" xfId="0" applyFont="1" applyFill="1" applyBorder="1" applyAlignment="1">
      <alignment vertical="top" wrapText="1"/>
    </xf>
    <xf numFmtId="0" fontId="11" fillId="33" borderId="17" xfId="0" applyFont="1" applyFill="1" applyBorder="1" applyAlignment="1">
      <alignment horizontal="center" vertical="top" wrapText="1"/>
    </xf>
    <xf numFmtId="3" fontId="1" fillId="33" borderId="17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3" fontId="1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12" fillId="33" borderId="22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3" fontId="11" fillId="0" borderId="17" xfId="0" applyNumberFormat="1" applyFont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3" fontId="11" fillId="33" borderId="19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3" fontId="11" fillId="0" borderId="19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34" borderId="15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2" fillId="33" borderId="10" xfId="0" applyFont="1" applyFill="1" applyBorder="1" applyAlignment="1">
      <alignment wrapText="1"/>
    </xf>
    <xf numFmtId="3" fontId="12" fillId="33" borderId="24" xfId="0" applyNumberFormat="1" applyFont="1" applyFill="1" applyBorder="1" applyAlignment="1">
      <alignment horizontal="center" vertical="top" wrapText="1"/>
    </xf>
    <xf numFmtId="3" fontId="11" fillId="33" borderId="10" xfId="0" applyNumberFormat="1" applyFont="1" applyFill="1" applyBorder="1" applyAlignment="1">
      <alignment horizontal="center"/>
    </xf>
    <xf numFmtId="3" fontId="8" fillId="33" borderId="24" xfId="0" applyNumberFormat="1" applyFont="1" applyFill="1" applyBorder="1" applyAlignment="1">
      <alignment horizontal="right" vertical="top" wrapText="1"/>
    </xf>
    <xf numFmtId="3" fontId="12" fillId="33" borderId="18" xfId="0" applyNumberFormat="1" applyFont="1" applyFill="1" applyBorder="1" applyAlignment="1">
      <alignment horizontal="center" vertical="top" wrapText="1"/>
    </xf>
    <xf numFmtId="3" fontId="1" fillId="33" borderId="20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 horizontal="right" vertical="top" wrapText="1"/>
    </xf>
    <xf numFmtId="3" fontId="12" fillId="33" borderId="17" xfId="0" applyNumberFormat="1" applyFont="1" applyFill="1" applyBorder="1" applyAlignment="1">
      <alignment horizontal="center" vertical="top" wrapText="1"/>
    </xf>
    <xf numFmtId="3" fontId="11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/>
    </xf>
    <xf numFmtId="3" fontId="12" fillId="33" borderId="19" xfId="0" applyNumberFormat="1" applyFont="1" applyFill="1" applyBorder="1" applyAlignment="1">
      <alignment horizontal="center" vertical="top" wrapText="1"/>
    </xf>
    <xf numFmtId="3" fontId="11" fillId="33" borderId="21" xfId="0" applyNumberFormat="1" applyFont="1" applyFill="1" applyBorder="1" applyAlignment="1">
      <alignment horizontal="center"/>
    </xf>
    <xf numFmtId="3" fontId="11" fillId="33" borderId="17" xfId="0" applyNumberFormat="1" applyFont="1" applyFill="1" applyBorder="1" applyAlignment="1">
      <alignment horizontal="center" vertical="top" wrapText="1"/>
    </xf>
    <xf numFmtId="3" fontId="11" fillId="33" borderId="0" xfId="0" applyNumberFormat="1" applyFont="1" applyFill="1" applyBorder="1" applyAlignment="1">
      <alignment horizontal="center" vertical="top"/>
    </xf>
    <xf numFmtId="3" fontId="11" fillId="33" borderId="18" xfId="0" applyNumberFormat="1" applyFont="1" applyFill="1" applyBorder="1" applyAlignment="1">
      <alignment horizontal="center" vertical="top" wrapText="1"/>
    </xf>
    <xf numFmtId="3" fontId="8" fillId="33" borderId="18" xfId="0" applyNumberFormat="1" applyFont="1" applyFill="1" applyBorder="1" applyAlignment="1">
      <alignment horizontal="right" vertical="top" wrapText="1"/>
    </xf>
    <xf numFmtId="0" fontId="12" fillId="33" borderId="17" xfId="0" applyFont="1" applyFill="1" applyBorder="1" applyAlignment="1">
      <alignment vertical="top" wrapText="1"/>
    </xf>
    <xf numFmtId="3" fontId="12" fillId="33" borderId="25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0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" fontId="12" fillId="33" borderId="11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3" fontId="12" fillId="33" borderId="27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3" fontId="12" fillId="33" borderId="14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3" fontId="12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center" wrapText="1"/>
    </xf>
    <xf numFmtId="3" fontId="12" fillId="33" borderId="17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0" fontId="11" fillId="33" borderId="19" xfId="0" applyFont="1" applyFill="1" applyBorder="1" applyAlignment="1">
      <alignment horizontal="center" wrapText="1"/>
    </xf>
    <xf numFmtId="3" fontId="8" fillId="33" borderId="19" xfId="0" applyNumberFormat="1" applyFont="1" applyFill="1" applyBorder="1" applyAlignment="1">
      <alignment horizontal="right" wrapText="1"/>
    </xf>
    <xf numFmtId="0" fontId="11" fillId="0" borderId="18" xfId="0" applyFont="1" applyBorder="1" applyAlignment="1">
      <alignment/>
    </xf>
    <xf numFmtId="3" fontId="12" fillId="33" borderId="18" xfId="0" applyNumberFormat="1" applyFont="1" applyFill="1" applyBorder="1" applyAlignment="1">
      <alignment horizontal="center" wrapText="1"/>
    </xf>
    <xf numFmtId="3" fontId="8" fillId="33" borderId="18" xfId="0" applyNumberFormat="1" applyFont="1" applyFill="1" applyBorder="1" applyAlignment="1">
      <alignment horizontal="right" wrapText="1"/>
    </xf>
    <xf numFmtId="0" fontId="11" fillId="0" borderId="17" xfId="0" applyFont="1" applyBorder="1" applyAlignment="1">
      <alignment/>
    </xf>
    <xf numFmtId="0" fontId="11" fillId="33" borderId="17" xfId="0" applyFont="1" applyFill="1" applyBorder="1" applyAlignment="1">
      <alignment horizontal="right" wrapText="1"/>
    </xf>
    <xf numFmtId="3" fontId="8" fillId="33" borderId="17" xfId="0" applyNumberFormat="1" applyFont="1" applyFill="1" applyBorder="1" applyAlignment="1">
      <alignment horizontal="right" wrapText="1"/>
    </xf>
    <xf numFmtId="3" fontId="12" fillId="33" borderId="17" xfId="0" applyNumberFormat="1" applyFont="1" applyFill="1" applyBorder="1" applyAlignment="1">
      <alignment horizontal="center" wrapText="1"/>
    </xf>
    <xf numFmtId="0" fontId="1" fillId="0" borderId="29" xfId="0" applyFont="1" applyBorder="1" applyAlignment="1">
      <alignment/>
    </xf>
    <xf numFmtId="0" fontId="11" fillId="33" borderId="17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2" fillId="33" borderId="18" xfId="0" applyNumberFormat="1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33" borderId="19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33" borderId="17" xfId="0" applyNumberFormat="1" applyFont="1" applyFill="1" applyBorder="1" applyAlignment="1">
      <alignment horizontal="right" vertical="center" wrapText="1"/>
    </xf>
    <xf numFmtId="0" fontId="11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17" fillId="0" borderId="0" xfId="0" applyFont="1" applyFill="1" applyAlignment="1">
      <alignment/>
    </xf>
    <xf numFmtId="164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 wrapText="1"/>
    </xf>
    <xf numFmtId="165" fontId="17" fillId="33" borderId="32" xfId="0" applyNumberFormat="1" applyFont="1" applyFill="1" applyBorder="1" applyAlignment="1">
      <alignment/>
    </xf>
    <xf numFmtId="165" fontId="33" fillId="33" borderId="11" xfId="0" applyNumberFormat="1" applyFont="1" applyFill="1" applyBorder="1" applyAlignment="1">
      <alignment/>
    </xf>
    <xf numFmtId="3" fontId="17" fillId="0" borderId="11" xfId="0" applyNumberFormat="1" applyFont="1" applyBorder="1" applyAlignment="1">
      <alignment/>
    </xf>
    <xf numFmtId="3" fontId="17" fillId="34" borderId="33" xfId="0" applyNumberFormat="1" applyFont="1" applyFill="1" applyBorder="1" applyAlignment="1">
      <alignment/>
    </xf>
    <xf numFmtId="165" fontId="33" fillId="33" borderId="19" xfId="0" applyNumberFormat="1" applyFont="1" applyFill="1" applyBorder="1" applyAlignment="1">
      <alignment/>
    </xf>
    <xf numFmtId="3" fontId="17" fillId="34" borderId="34" xfId="0" applyNumberFormat="1" applyFont="1" applyFill="1" applyBorder="1" applyAlignment="1">
      <alignment/>
    </xf>
    <xf numFmtId="3" fontId="17" fillId="34" borderId="35" xfId="0" applyNumberFormat="1" applyFont="1" applyFill="1" applyBorder="1" applyAlignment="1">
      <alignment/>
    </xf>
    <xf numFmtId="3" fontId="17" fillId="0" borderId="14" xfId="0" applyNumberFormat="1" applyFont="1" applyBorder="1" applyAlignment="1">
      <alignment/>
    </xf>
    <xf numFmtId="3" fontId="17" fillId="34" borderId="36" xfId="0" applyNumberFormat="1" applyFont="1" applyFill="1" applyBorder="1" applyAlignment="1">
      <alignment/>
    </xf>
    <xf numFmtId="0" fontId="32" fillId="33" borderId="0" xfId="0" applyFont="1" applyFill="1" applyBorder="1" applyAlignment="1">
      <alignment/>
    </xf>
    <xf numFmtId="165" fontId="17" fillId="33" borderId="28" xfId="0" applyNumberFormat="1" applyFont="1" applyFill="1" applyBorder="1" applyAlignment="1">
      <alignment/>
    </xf>
    <xf numFmtId="3" fontId="17" fillId="33" borderId="37" xfId="0" applyNumberFormat="1" applyFont="1" applyFill="1" applyBorder="1" applyAlignment="1">
      <alignment/>
    </xf>
    <xf numFmtId="3" fontId="17" fillId="34" borderId="38" xfId="0" applyNumberFormat="1" applyFont="1" applyFill="1" applyBorder="1" applyAlignment="1">
      <alignment/>
    </xf>
    <xf numFmtId="3" fontId="17" fillId="33" borderId="39" xfId="0" applyNumberFormat="1" applyFont="1" applyFill="1" applyBorder="1" applyAlignment="1">
      <alignment/>
    </xf>
    <xf numFmtId="165" fontId="17" fillId="33" borderId="40" xfId="0" applyNumberFormat="1" applyFont="1" applyFill="1" applyBorder="1" applyAlignment="1">
      <alignment/>
    </xf>
    <xf numFmtId="165" fontId="33" fillId="33" borderId="13" xfId="0" applyNumberFormat="1" applyFont="1" applyFill="1" applyBorder="1" applyAlignment="1">
      <alignment/>
    </xf>
    <xf numFmtId="3" fontId="17" fillId="33" borderId="41" xfId="0" applyNumberFormat="1" applyFont="1" applyFill="1" applyBorder="1" applyAlignment="1">
      <alignment/>
    </xf>
    <xf numFmtId="3" fontId="17" fillId="34" borderId="42" xfId="0" applyNumberFormat="1" applyFont="1" applyFill="1" applyBorder="1" applyAlignment="1">
      <alignment/>
    </xf>
    <xf numFmtId="165" fontId="17" fillId="33" borderId="43" xfId="0" applyNumberFormat="1" applyFont="1" applyFill="1" applyBorder="1" applyAlignment="1">
      <alignment/>
    </xf>
    <xf numFmtId="165" fontId="33" fillId="33" borderId="18" xfId="0" applyNumberFormat="1" applyFont="1" applyFill="1" applyBorder="1" applyAlignment="1">
      <alignment/>
    </xf>
    <xf numFmtId="3" fontId="17" fillId="33" borderId="22" xfId="0" applyNumberFormat="1" applyFont="1" applyFill="1" applyBorder="1" applyAlignment="1">
      <alignment/>
    </xf>
    <xf numFmtId="165" fontId="17" fillId="33" borderId="44" xfId="0" applyNumberFormat="1" applyFont="1" applyFill="1" applyBorder="1" applyAlignment="1">
      <alignment/>
    </xf>
    <xf numFmtId="165" fontId="33" fillId="33" borderId="14" xfId="0" applyNumberFormat="1" applyFont="1" applyFill="1" applyBorder="1" applyAlignment="1">
      <alignment/>
    </xf>
    <xf numFmtId="3" fontId="17" fillId="33" borderId="45" xfId="0" applyNumberFormat="1" applyFont="1" applyFill="1" applyBorder="1" applyAlignment="1">
      <alignment/>
    </xf>
    <xf numFmtId="3" fontId="17" fillId="34" borderId="46" xfId="0" applyNumberFormat="1" applyFont="1" applyFill="1" applyBorder="1" applyAlignment="1">
      <alignment/>
    </xf>
    <xf numFmtId="165" fontId="33" fillId="33" borderId="11" xfId="0" applyNumberFormat="1" applyFont="1" applyFill="1" applyBorder="1" applyAlignment="1">
      <alignment horizontal="right"/>
    </xf>
    <xf numFmtId="3" fontId="17" fillId="33" borderId="37" xfId="0" applyNumberFormat="1" applyFont="1" applyFill="1" applyBorder="1" applyAlignment="1">
      <alignment horizontal="right"/>
    </xf>
    <xf numFmtId="165" fontId="33" fillId="33" borderId="14" xfId="0" applyNumberFormat="1" applyFont="1" applyFill="1" applyBorder="1" applyAlignment="1">
      <alignment horizontal="right"/>
    </xf>
    <xf numFmtId="3" fontId="17" fillId="33" borderId="45" xfId="0" applyNumberFormat="1" applyFont="1" applyFill="1" applyBorder="1" applyAlignment="1">
      <alignment horizontal="right"/>
    </xf>
    <xf numFmtId="3" fontId="17" fillId="34" borderId="47" xfId="0" applyNumberFormat="1" applyFont="1" applyFill="1" applyBorder="1" applyAlignment="1">
      <alignment/>
    </xf>
    <xf numFmtId="165" fontId="17" fillId="33" borderId="48" xfId="0" applyNumberFormat="1" applyFont="1" applyFill="1" applyBorder="1" applyAlignment="1">
      <alignment/>
    </xf>
    <xf numFmtId="165" fontId="17" fillId="33" borderId="0" xfId="0" applyNumberFormat="1" applyFont="1" applyFill="1" applyBorder="1" applyAlignment="1">
      <alignment/>
    </xf>
    <xf numFmtId="165" fontId="33" fillId="33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0" fontId="34" fillId="33" borderId="0" xfId="0" applyFont="1" applyFill="1" applyBorder="1" applyAlignment="1">
      <alignment wrapText="1"/>
    </xf>
    <xf numFmtId="0" fontId="35" fillId="33" borderId="0" xfId="0" applyFont="1" applyFill="1" applyBorder="1" applyAlignment="1">
      <alignment wrapText="1"/>
    </xf>
    <xf numFmtId="165" fontId="17" fillId="33" borderId="49" xfId="0" applyNumberFormat="1" applyFont="1" applyFill="1" applyBorder="1" applyAlignment="1">
      <alignment/>
    </xf>
    <xf numFmtId="3" fontId="17" fillId="0" borderId="35" xfId="0" applyNumberFormat="1" applyFont="1" applyBorder="1" applyAlignment="1">
      <alignment/>
    </xf>
    <xf numFmtId="3" fontId="17" fillId="33" borderId="29" xfId="0" applyNumberFormat="1" applyFont="1" applyFill="1" applyBorder="1" applyAlignment="1">
      <alignment/>
    </xf>
    <xf numFmtId="0" fontId="1" fillId="0" borderId="48" xfId="0" applyFont="1" applyBorder="1" applyAlignment="1">
      <alignment vertical="center" wrapText="1"/>
    </xf>
    <xf numFmtId="3" fontId="17" fillId="33" borderId="50" xfId="0" applyNumberFormat="1" applyFont="1" applyFill="1" applyBorder="1" applyAlignment="1">
      <alignment/>
    </xf>
    <xf numFmtId="0" fontId="1" fillId="0" borderId="49" xfId="0" applyFont="1" applyBorder="1" applyAlignment="1">
      <alignment vertical="center" wrapText="1"/>
    </xf>
    <xf numFmtId="3" fontId="17" fillId="33" borderId="0" xfId="0" applyNumberFormat="1" applyFont="1" applyFill="1" applyBorder="1" applyAlignment="1">
      <alignment/>
    </xf>
    <xf numFmtId="3" fontId="17" fillId="33" borderId="35" xfId="0" applyNumberFormat="1" applyFont="1" applyFill="1" applyBorder="1" applyAlignment="1">
      <alignment/>
    </xf>
    <xf numFmtId="3" fontId="17" fillId="0" borderId="38" xfId="0" applyNumberFormat="1" applyFont="1" applyBorder="1" applyAlignment="1">
      <alignment/>
    </xf>
    <xf numFmtId="3" fontId="36" fillId="33" borderId="29" xfId="0" applyNumberFormat="1" applyFont="1" applyFill="1" applyBorder="1" applyAlignment="1">
      <alignment horizontal="left"/>
    </xf>
    <xf numFmtId="3" fontId="36" fillId="34" borderId="38" xfId="0" applyNumberFormat="1" applyFont="1" applyFill="1" applyBorder="1" applyAlignment="1">
      <alignment horizontal="left"/>
    </xf>
    <xf numFmtId="165" fontId="33" fillId="33" borderId="0" xfId="0" applyNumberFormat="1" applyFont="1" applyFill="1" applyBorder="1" applyAlignment="1">
      <alignment horizontal="center"/>
    </xf>
    <xf numFmtId="3" fontId="36" fillId="33" borderId="0" xfId="0" applyNumberFormat="1" applyFont="1" applyFill="1" applyBorder="1" applyAlignment="1">
      <alignment horizontal="left"/>
    </xf>
    <xf numFmtId="3" fontId="36" fillId="33" borderId="35" xfId="0" applyNumberFormat="1" applyFont="1" applyFill="1" applyBorder="1" applyAlignment="1">
      <alignment horizontal="left"/>
    </xf>
    <xf numFmtId="165" fontId="17" fillId="33" borderId="51" xfId="0" applyNumberFormat="1" applyFont="1" applyFill="1" applyBorder="1" applyAlignment="1">
      <alignment/>
    </xf>
    <xf numFmtId="165" fontId="33" fillId="33" borderId="50" xfId="0" applyNumberFormat="1" applyFont="1" applyFill="1" applyBorder="1" applyAlignment="1">
      <alignment/>
    </xf>
    <xf numFmtId="3" fontId="17" fillId="0" borderId="36" xfId="0" applyNumberFormat="1" applyFont="1" applyBorder="1" applyAlignment="1">
      <alignment/>
    </xf>
    <xf numFmtId="0" fontId="25" fillId="33" borderId="4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3" fontId="17" fillId="33" borderId="11" xfId="0" applyNumberFormat="1" applyFont="1" applyFill="1" applyBorder="1" applyAlignment="1">
      <alignment/>
    </xf>
    <xf numFmtId="165" fontId="17" fillId="33" borderId="29" xfId="0" applyNumberFormat="1" applyFont="1" applyFill="1" applyBorder="1" applyAlignment="1">
      <alignment/>
    </xf>
    <xf numFmtId="165" fontId="17" fillId="33" borderId="52" xfId="0" applyNumberFormat="1" applyFont="1" applyFill="1" applyBorder="1" applyAlignment="1">
      <alignment/>
    </xf>
    <xf numFmtId="3" fontId="17" fillId="33" borderId="18" xfId="0" applyNumberFormat="1" applyFont="1" applyFill="1" applyBorder="1" applyAlignment="1">
      <alignment/>
    </xf>
    <xf numFmtId="3" fontId="17" fillId="34" borderId="53" xfId="0" applyNumberFormat="1" applyFont="1" applyFill="1" applyBorder="1" applyAlignment="1">
      <alignment/>
    </xf>
    <xf numFmtId="3" fontId="17" fillId="33" borderId="13" xfId="0" applyNumberFormat="1" applyFont="1" applyFill="1" applyBorder="1" applyAlignment="1">
      <alignment/>
    </xf>
    <xf numFmtId="3" fontId="17" fillId="34" borderId="31" xfId="0" applyNumberFormat="1" applyFont="1" applyFill="1" applyBorder="1" applyAlignment="1">
      <alignment/>
    </xf>
    <xf numFmtId="165" fontId="17" fillId="33" borderId="12" xfId="0" applyNumberFormat="1" applyFont="1" applyFill="1" applyBorder="1" applyAlignment="1">
      <alignment/>
    </xf>
    <xf numFmtId="3" fontId="17" fillId="0" borderId="31" xfId="0" applyNumberFormat="1" applyFont="1" applyBorder="1" applyAlignment="1">
      <alignment/>
    </xf>
    <xf numFmtId="165" fontId="17" fillId="33" borderId="20" xfId="0" applyNumberFormat="1" applyFont="1" applyFill="1" applyBorder="1" applyAlignment="1">
      <alignment/>
    </xf>
    <xf numFmtId="165" fontId="17" fillId="33" borderId="53" xfId="0" applyNumberFormat="1" applyFont="1" applyFill="1" applyBorder="1" applyAlignment="1">
      <alignment/>
    </xf>
    <xf numFmtId="3" fontId="17" fillId="34" borderId="53" xfId="0" applyNumberFormat="1" applyFont="1" applyFill="1" applyBorder="1" applyAlignment="1">
      <alignment horizontal="right"/>
    </xf>
    <xf numFmtId="3" fontId="17" fillId="34" borderId="53" xfId="0" applyNumberFormat="1" applyFont="1" applyFill="1" applyBorder="1" applyAlignment="1">
      <alignment/>
    </xf>
    <xf numFmtId="3" fontId="17" fillId="34" borderId="33" xfId="0" applyNumberFormat="1" applyFont="1" applyFill="1" applyBorder="1" applyAlignment="1">
      <alignment/>
    </xf>
    <xf numFmtId="3" fontId="17" fillId="34" borderId="31" xfId="0" applyNumberFormat="1" applyFont="1" applyFill="1" applyBorder="1" applyAlignment="1">
      <alignment/>
    </xf>
    <xf numFmtId="3" fontId="17" fillId="33" borderId="19" xfId="0" applyNumberFormat="1" applyFont="1" applyFill="1" applyBorder="1" applyAlignment="1">
      <alignment/>
    </xf>
    <xf numFmtId="3" fontId="17" fillId="33" borderId="14" xfId="0" applyNumberFormat="1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shrinkToFit="1"/>
    </xf>
    <xf numFmtId="0" fontId="18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4" xfId="0" applyFont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3" fontId="8" fillId="33" borderId="27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3" fontId="8" fillId="33" borderId="14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3" fontId="8" fillId="33" borderId="19" xfId="0" applyNumberFormat="1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right" vertical="center" wrapText="1"/>
    </xf>
    <xf numFmtId="3" fontId="1" fillId="0" borderId="27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3" fillId="34" borderId="54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5" fillId="34" borderId="54" xfId="0" applyFont="1" applyFill="1" applyBorder="1" applyAlignment="1">
      <alignment horizontal="center" vertical="center"/>
    </xf>
    <xf numFmtId="0" fontId="1" fillId="0" borderId="56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" fillId="33" borderId="54" xfId="0" applyFont="1" applyFill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10" fillId="34" borderId="57" xfId="0" applyFont="1" applyFill="1" applyBorder="1" applyAlignment="1">
      <alignment horizontal="right" vertical="center"/>
    </xf>
    <xf numFmtId="0" fontId="8" fillId="33" borderId="58" xfId="0" applyFont="1" applyFill="1" applyBorder="1" applyAlignment="1">
      <alignment horizontal="left" vertical="center" wrapText="1"/>
    </xf>
    <xf numFmtId="0" fontId="11" fillId="0" borderId="59" xfId="0" applyFont="1" applyBorder="1" applyAlignment="1">
      <alignment vertical="center"/>
    </xf>
    <xf numFmtId="0" fontId="10" fillId="34" borderId="57" xfId="0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16" fillId="33" borderId="60" xfId="0" applyFont="1" applyFill="1" applyBorder="1" applyAlignment="1">
      <alignment horizontal="center" vertical="center"/>
    </xf>
    <xf numFmtId="4" fontId="16" fillId="33" borderId="54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0" fontId="16" fillId="33" borderId="54" xfId="0" applyFont="1" applyFill="1" applyBorder="1" applyAlignment="1">
      <alignment horizontal="center" vertical="center"/>
    </xf>
    <xf numFmtId="165" fontId="25" fillId="34" borderId="61" xfId="0" applyNumberFormat="1" applyFont="1" applyFill="1" applyBorder="1" applyAlignment="1">
      <alignment horizontal="center" vertical="center"/>
    </xf>
    <xf numFmtId="165" fontId="17" fillId="34" borderId="62" xfId="0" applyNumberFormat="1" applyFont="1" applyFill="1" applyBorder="1" applyAlignment="1">
      <alignment horizontal="center" vertical="center"/>
    </xf>
    <xf numFmtId="165" fontId="16" fillId="33" borderId="63" xfId="0" applyNumberFormat="1" applyFont="1" applyFill="1" applyBorder="1" applyAlignment="1">
      <alignment horizontal="center" vertical="center"/>
    </xf>
    <xf numFmtId="165" fontId="16" fillId="33" borderId="64" xfId="0" applyNumberFormat="1" applyFont="1" applyFill="1" applyBorder="1" applyAlignment="1">
      <alignment horizontal="center" vertical="center"/>
    </xf>
    <xf numFmtId="165" fontId="17" fillId="33" borderId="63" xfId="0" applyNumberFormat="1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vertical="center" wrapText="1"/>
    </xf>
    <xf numFmtId="165" fontId="33" fillId="33" borderId="11" xfId="0" applyNumberFormat="1" applyFont="1" applyFill="1" applyBorder="1" applyAlignment="1">
      <alignment/>
    </xf>
    <xf numFmtId="165" fontId="33" fillId="33" borderId="14" xfId="0" applyNumberFormat="1" applyFont="1" applyFill="1" applyBorder="1" applyAlignment="1">
      <alignment/>
    </xf>
    <xf numFmtId="165" fontId="17" fillId="33" borderId="61" xfId="0" applyNumberFormat="1" applyFont="1" applyFill="1" applyBorder="1" applyAlignment="1">
      <alignment horizontal="center" vertical="center"/>
    </xf>
    <xf numFmtId="4" fontId="16" fillId="33" borderId="63" xfId="0" applyNumberFormat="1" applyFont="1" applyFill="1" applyBorder="1" applyAlignment="1">
      <alignment horizontal="center" vertical="center"/>
    </xf>
    <xf numFmtId="165" fontId="33" fillId="33" borderId="11" xfId="0" applyNumberFormat="1" applyFont="1" applyFill="1" applyBorder="1" applyAlignment="1">
      <alignment horizontal="center"/>
    </xf>
    <xf numFmtId="165" fontId="17" fillId="33" borderId="65" xfId="0" applyNumberFormat="1" applyFont="1" applyFill="1" applyBorder="1" applyAlignment="1">
      <alignment horizontal="center" vertical="center"/>
    </xf>
    <xf numFmtId="165" fontId="16" fillId="33" borderId="65" xfId="0" applyNumberFormat="1" applyFont="1" applyFill="1" applyBorder="1" applyAlignment="1">
      <alignment horizontal="left"/>
    </xf>
    <xf numFmtId="165" fontId="16" fillId="33" borderId="63" xfId="0" applyNumberFormat="1" applyFont="1" applyFill="1" applyBorder="1" applyAlignment="1">
      <alignment horizontal="left"/>
    </xf>
    <xf numFmtId="165" fontId="17" fillId="33" borderId="28" xfId="0" applyNumberFormat="1" applyFont="1" applyFill="1" applyBorder="1" applyAlignment="1">
      <alignment/>
    </xf>
    <xf numFmtId="165" fontId="17" fillId="33" borderId="66" xfId="0" applyNumberFormat="1" applyFont="1" applyFill="1" applyBorder="1" applyAlignment="1">
      <alignment/>
    </xf>
    <xf numFmtId="165" fontId="17" fillId="33" borderId="67" xfId="0" applyNumberFormat="1" applyFont="1" applyFill="1" applyBorder="1" applyAlignment="1">
      <alignment/>
    </xf>
    <xf numFmtId="165" fontId="17" fillId="33" borderId="63" xfId="0" applyNumberFormat="1" applyFont="1" applyFill="1" applyBorder="1" applyAlignment="1">
      <alignment/>
    </xf>
    <xf numFmtId="165" fontId="17" fillId="33" borderId="48" xfId="0" applyNumberFormat="1" applyFont="1" applyFill="1" applyBorder="1" applyAlignment="1">
      <alignment/>
    </xf>
    <xf numFmtId="4" fontId="16" fillId="33" borderId="5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68" xfId="0" applyFont="1" applyBorder="1" applyAlignment="1">
      <alignment horizontal="center" vertical="top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1" fillId="0" borderId="69" xfId="0" applyFont="1" applyBorder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top" wrapText="1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 wrapText="1"/>
    </xf>
    <xf numFmtId="0" fontId="1" fillId="33" borderId="77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0" borderId="78" xfId="0" applyFont="1" applyBorder="1" applyAlignment="1">
      <alignment vertical="center"/>
    </xf>
    <xf numFmtId="0" fontId="1" fillId="0" borderId="79" xfId="0" applyFont="1" applyBorder="1" applyAlignment="1">
      <alignment vertical="center"/>
    </xf>
    <xf numFmtId="0" fontId="8" fillId="33" borderId="80" xfId="0" applyFont="1" applyFill="1" applyBorder="1" applyAlignment="1">
      <alignment horizontal="left" vertical="center" wrapText="1"/>
    </xf>
    <xf numFmtId="3" fontId="1" fillId="33" borderId="81" xfId="0" applyNumberFormat="1" applyFont="1" applyFill="1" applyBorder="1" applyAlignment="1">
      <alignment horizontal="center" vertical="center" wrapText="1"/>
    </xf>
    <xf numFmtId="0" fontId="8" fillId="33" borderId="82" xfId="0" applyFont="1" applyFill="1" applyBorder="1" applyAlignment="1">
      <alignment horizontal="left" vertical="center" wrapText="1"/>
    </xf>
    <xf numFmtId="3" fontId="8" fillId="33" borderId="83" xfId="0" applyNumberFormat="1" applyFont="1" applyFill="1" applyBorder="1" applyAlignment="1">
      <alignment horizontal="right" vertical="center" wrapText="1"/>
    </xf>
    <xf numFmtId="0" fontId="8" fillId="33" borderId="84" xfId="0" applyFont="1" applyFill="1" applyBorder="1" applyAlignment="1">
      <alignment horizontal="left" vertical="center" wrapText="1"/>
    </xf>
    <xf numFmtId="3" fontId="1" fillId="33" borderId="85" xfId="0" applyNumberFormat="1" applyFont="1" applyFill="1" applyBorder="1" applyAlignment="1">
      <alignment horizontal="right" vertical="center" wrapText="1"/>
    </xf>
    <xf numFmtId="3" fontId="8" fillId="33" borderId="85" xfId="0" applyNumberFormat="1" applyFont="1" applyFill="1" applyBorder="1" applyAlignment="1">
      <alignment horizontal="right" vertical="center" wrapText="1"/>
    </xf>
    <xf numFmtId="0" fontId="8" fillId="33" borderId="86" xfId="0" applyFont="1" applyFill="1" applyBorder="1" applyAlignment="1">
      <alignment horizontal="left" vertical="center" wrapText="1"/>
    </xf>
    <xf numFmtId="0" fontId="1" fillId="0" borderId="78" xfId="0" applyFont="1" applyBorder="1" applyAlignment="1">
      <alignment horizontal="left" vertical="center"/>
    </xf>
    <xf numFmtId="3" fontId="1" fillId="0" borderId="87" xfId="0" applyNumberFormat="1" applyFont="1" applyBorder="1" applyAlignment="1">
      <alignment vertical="center"/>
    </xf>
    <xf numFmtId="3" fontId="1" fillId="0" borderId="88" xfId="0" applyNumberFormat="1" applyFont="1" applyBorder="1" applyAlignment="1">
      <alignment vertical="center"/>
    </xf>
    <xf numFmtId="0" fontId="1" fillId="0" borderId="78" xfId="0" applyFont="1" applyBorder="1" applyAlignment="1">
      <alignment horizontal="left"/>
    </xf>
    <xf numFmtId="0" fontId="0" fillId="0" borderId="79" xfId="0" applyFont="1" applyBorder="1" applyAlignment="1">
      <alignment shrinkToFit="1"/>
    </xf>
    <xf numFmtId="0" fontId="8" fillId="33" borderId="80" xfId="0" applyFont="1" applyFill="1" applyBorder="1" applyAlignment="1">
      <alignment horizontal="left" wrapText="1"/>
    </xf>
    <xf numFmtId="3" fontId="8" fillId="33" borderId="87" xfId="0" applyNumberFormat="1" applyFont="1" applyFill="1" applyBorder="1" applyAlignment="1">
      <alignment horizontal="center" vertical="top" wrapText="1"/>
    </xf>
    <xf numFmtId="0" fontId="8" fillId="33" borderId="80" xfId="0" applyFont="1" applyFill="1" applyBorder="1" applyAlignment="1">
      <alignment horizontal="left" vertical="top" wrapText="1"/>
    </xf>
    <xf numFmtId="3" fontId="1" fillId="0" borderId="87" xfId="0" applyNumberFormat="1" applyFont="1" applyBorder="1" applyAlignment="1">
      <alignment horizontal="center" vertical="top" wrapText="1"/>
    </xf>
    <xf numFmtId="0" fontId="8" fillId="33" borderId="82" xfId="0" applyFont="1" applyFill="1" applyBorder="1" applyAlignment="1">
      <alignment horizontal="left" vertical="top" wrapText="1"/>
    </xf>
    <xf numFmtId="3" fontId="8" fillId="33" borderId="89" xfId="0" applyNumberFormat="1" applyFont="1" applyFill="1" applyBorder="1" applyAlignment="1">
      <alignment horizontal="right" vertical="top" wrapText="1"/>
    </xf>
    <xf numFmtId="3" fontId="8" fillId="33" borderId="88" xfId="0" applyNumberFormat="1" applyFont="1" applyFill="1" applyBorder="1" applyAlignment="1">
      <alignment horizontal="center" vertical="top" wrapText="1"/>
    </xf>
    <xf numFmtId="3" fontId="1" fillId="33" borderId="87" xfId="0" applyNumberFormat="1" applyFont="1" applyFill="1" applyBorder="1" applyAlignment="1">
      <alignment horizontal="right" vertical="top" wrapText="1"/>
    </xf>
    <xf numFmtId="3" fontId="1" fillId="33" borderId="88" xfId="0" applyNumberFormat="1" applyFont="1" applyFill="1" applyBorder="1" applyAlignment="1">
      <alignment horizontal="right" vertical="top" wrapText="1"/>
    </xf>
    <xf numFmtId="3" fontId="1" fillId="0" borderId="87" xfId="0" applyNumberFormat="1" applyFont="1" applyBorder="1" applyAlignment="1">
      <alignment horizontal="right" vertical="top" wrapText="1"/>
    </xf>
    <xf numFmtId="3" fontId="8" fillId="33" borderId="87" xfId="0" applyNumberFormat="1" applyFont="1" applyFill="1" applyBorder="1" applyAlignment="1">
      <alignment horizontal="right" vertical="top" wrapText="1"/>
    </xf>
    <xf numFmtId="0" fontId="8" fillId="33" borderId="84" xfId="0" applyFont="1" applyFill="1" applyBorder="1" applyAlignment="1">
      <alignment horizontal="left" wrapText="1"/>
    </xf>
    <xf numFmtId="0" fontId="8" fillId="33" borderId="90" xfId="0" applyFont="1" applyFill="1" applyBorder="1" applyAlignment="1">
      <alignment horizontal="left" vertical="top" wrapText="1"/>
    </xf>
    <xf numFmtId="0" fontId="12" fillId="33" borderId="91" xfId="0" applyFont="1" applyFill="1" applyBorder="1" applyAlignment="1">
      <alignment vertical="top" wrapText="1"/>
    </xf>
    <xf numFmtId="0" fontId="11" fillId="33" borderId="92" xfId="0" applyFont="1" applyFill="1" applyBorder="1" applyAlignment="1">
      <alignment horizontal="center" vertical="top" wrapText="1"/>
    </xf>
    <xf numFmtId="0" fontId="1" fillId="33" borderId="91" xfId="0" applyFont="1" applyFill="1" applyBorder="1" applyAlignment="1">
      <alignment/>
    </xf>
    <xf numFmtId="3" fontId="1" fillId="33" borderId="92" xfId="0" applyNumberFormat="1" applyFont="1" applyFill="1" applyBorder="1" applyAlignment="1">
      <alignment horizontal="right" vertical="top" wrapText="1"/>
    </xf>
    <xf numFmtId="3" fontId="8" fillId="33" borderId="93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94" xfId="0" applyFont="1" applyBorder="1" applyAlignment="1">
      <alignment horizontal="center" vertical="top" wrapText="1"/>
    </xf>
    <xf numFmtId="0" fontId="8" fillId="0" borderId="95" xfId="0" applyFont="1" applyBorder="1" applyAlignment="1">
      <alignment horizontal="center" vertical="center" wrapText="1"/>
    </xf>
    <xf numFmtId="0" fontId="1" fillId="0" borderId="95" xfId="0" applyFont="1" applyBorder="1" applyAlignment="1">
      <alignment vertical="center"/>
    </xf>
    <xf numFmtId="0" fontId="1" fillId="0" borderId="95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top" wrapText="1"/>
    </xf>
    <xf numFmtId="0" fontId="1" fillId="0" borderId="96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1" fillId="33" borderId="97" xfId="0" applyFont="1" applyFill="1" applyBorder="1" applyAlignment="1">
      <alignment horizontal="center" vertical="center" wrapText="1"/>
    </xf>
    <xf numFmtId="0" fontId="1" fillId="33" borderId="87" xfId="0" applyFont="1" applyFill="1" applyBorder="1" applyAlignment="1">
      <alignment horizontal="center" vertical="center" wrapText="1"/>
    </xf>
    <xf numFmtId="0" fontId="8" fillId="33" borderId="97" xfId="0" applyFont="1" applyFill="1" applyBorder="1" applyAlignment="1">
      <alignment vertical="center" wrapText="1"/>
    </xf>
    <xf numFmtId="0" fontId="8" fillId="33" borderId="98" xfId="0" applyFont="1" applyFill="1" applyBorder="1" applyAlignment="1">
      <alignment vertical="center" wrapText="1"/>
    </xf>
    <xf numFmtId="0" fontId="8" fillId="33" borderId="99" xfId="0" applyFont="1" applyFill="1" applyBorder="1" applyAlignment="1">
      <alignment vertical="center" wrapText="1"/>
    </xf>
    <xf numFmtId="0" fontId="8" fillId="33" borderId="100" xfId="0" applyFont="1" applyFill="1" applyBorder="1" applyAlignment="1">
      <alignment vertical="center" wrapText="1"/>
    </xf>
    <xf numFmtId="3" fontId="1" fillId="33" borderId="101" xfId="0" applyNumberFormat="1" applyFont="1" applyFill="1" applyBorder="1" applyAlignment="1">
      <alignment horizontal="right" vertical="center" wrapText="1"/>
    </xf>
    <xf numFmtId="0" fontId="1" fillId="34" borderId="78" xfId="0" applyFont="1" applyFill="1" applyBorder="1" applyAlignment="1">
      <alignment vertical="center"/>
    </xf>
    <xf numFmtId="0" fontId="1" fillId="34" borderId="79" xfId="0" applyFont="1" applyFill="1" applyBorder="1" applyAlignment="1">
      <alignment vertical="center"/>
    </xf>
    <xf numFmtId="0" fontId="8" fillId="33" borderId="73" xfId="0" applyFont="1" applyFill="1" applyBorder="1" applyAlignment="1">
      <alignment horizontal="left" wrapText="1"/>
    </xf>
    <xf numFmtId="3" fontId="8" fillId="33" borderId="81" xfId="0" applyNumberFormat="1" applyFont="1" applyFill="1" applyBorder="1" applyAlignment="1">
      <alignment horizontal="right" vertical="top" wrapText="1"/>
    </xf>
    <xf numFmtId="3" fontId="1" fillId="0" borderId="83" xfId="0" applyNumberFormat="1" applyFont="1" applyBorder="1" applyAlignment="1">
      <alignment horizontal="center" vertical="top" wrapText="1"/>
    </xf>
    <xf numFmtId="3" fontId="8" fillId="33" borderId="101" xfId="0" applyNumberFormat="1" applyFont="1" applyFill="1" applyBorder="1" applyAlignment="1">
      <alignment horizontal="right" vertical="top" wrapText="1"/>
    </xf>
    <xf numFmtId="3" fontId="1" fillId="0" borderId="101" xfId="0" applyNumberFormat="1" applyFont="1" applyBorder="1" applyAlignment="1">
      <alignment horizontal="center" vertical="top" wrapText="1"/>
    </xf>
    <xf numFmtId="3" fontId="8" fillId="33" borderId="85" xfId="0" applyNumberFormat="1" applyFont="1" applyFill="1" applyBorder="1" applyAlignment="1">
      <alignment horizontal="right" vertical="top" wrapText="1"/>
    </xf>
    <xf numFmtId="0" fontId="8" fillId="33" borderId="82" xfId="0" applyFont="1" applyFill="1" applyBorder="1" applyAlignment="1">
      <alignment horizontal="left" wrapText="1"/>
    </xf>
    <xf numFmtId="3" fontId="1" fillId="33" borderId="101" xfId="0" applyNumberFormat="1" applyFont="1" applyFill="1" applyBorder="1" applyAlignment="1">
      <alignment horizontal="right" vertical="top" wrapText="1"/>
    </xf>
    <xf numFmtId="3" fontId="1" fillId="33" borderId="85" xfId="0" applyNumberFormat="1" applyFont="1" applyFill="1" applyBorder="1" applyAlignment="1">
      <alignment horizontal="right" vertical="top" wrapText="1"/>
    </xf>
    <xf numFmtId="3" fontId="1" fillId="0" borderId="83" xfId="0" applyNumberFormat="1" applyFont="1" applyBorder="1" applyAlignment="1">
      <alignment horizontal="right" vertical="top" wrapText="1"/>
    </xf>
    <xf numFmtId="3" fontId="8" fillId="33" borderId="83" xfId="0" applyNumberFormat="1" applyFont="1" applyFill="1" applyBorder="1" applyAlignment="1">
      <alignment horizontal="right" vertical="top" wrapText="1"/>
    </xf>
    <xf numFmtId="3" fontId="1" fillId="33" borderId="83" xfId="0" applyNumberFormat="1" applyFont="1" applyFill="1" applyBorder="1" applyAlignment="1">
      <alignment horizontal="right" vertical="top" wrapText="1"/>
    </xf>
    <xf numFmtId="3" fontId="1" fillId="0" borderId="101" xfId="0" applyNumberFormat="1" applyFont="1" applyBorder="1" applyAlignment="1">
      <alignment horizontal="right" vertical="top" wrapText="1"/>
    </xf>
    <xf numFmtId="0" fontId="8" fillId="33" borderId="97" xfId="0" applyFont="1" applyFill="1" applyBorder="1" applyAlignment="1">
      <alignment horizontal="left" vertical="top" wrapText="1"/>
    </xf>
    <xf numFmtId="0" fontId="12" fillId="33" borderId="92" xfId="0" applyFont="1" applyFill="1" applyBorder="1" applyAlignment="1">
      <alignment vertical="top" wrapText="1"/>
    </xf>
    <xf numFmtId="3" fontId="11" fillId="33" borderId="92" xfId="0" applyNumberFormat="1" applyFont="1" applyFill="1" applyBorder="1" applyAlignment="1">
      <alignment horizontal="center" vertical="top" wrapText="1"/>
    </xf>
    <xf numFmtId="3" fontId="1" fillId="33" borderId="91" xfId="0" applyNumberFormat="1" applyFont="1" applyFill="1" applyBorder="1" applyAlignment="1">
      <alignment/>
    </xf>
    <xf numFmtId="3" fontId="8" fillId="33" borderId="102" xfId="0" applyNumberFormat="1" applyFont="1" applyFill="1" applyBorder="1" applyAlignment="1">
      <alignment horizontal="right" vertical="top" wrapText="1"/>
    </xf>
    <xf numFmtId="0" fontId="8" fillId="0" borderId="69" xfId="0" applyFont="1" applyBorder="1" applyAlignment="1">
      <alignment horizontal="center" wrapText="1"/>
    </xf>
    <xf numFmtId="0" fontId="8" fillId="0" borderId="70" xfId="0" applyFont="1" applyBorder="1" applyAlignment="1">
      <alignment horizontal="center" wrapText="1"/>
    </xf>
    <xf numFmtId="0" fontId="1" fillId="0" borderId="69" xfId="0" applyFont="1" applyBorder="1" applyAlignment="1">
      <alignment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86" xfId="0" applyFont="1" applyBorder="1" applyAlignment="1">
      <alignment horizontal="center" wrapText="1"/>
    </xf>
    <xf numFmtId="0" fontId="1" fillId="0" borderId="103" xfId="0" applyFont="1" applyBorder="1" applyAlignment="1">
      <alignment horizontal="center"/>
    </xf>
    <xf numFmtId="0" fontId="1" fillId="0" borderId="76" xfId="0" applyFont="1" applyBorder="1" applyAlignment="1">
      <alignment horizontal="center" wrapText="1"/>
    </xf>
    <xf numFmtId="0" fontId="1" fillId="0" borderId="77" xfId="0" applyFont="1" applyBorder="1" applyAlignment="1">
      <alignment horizontal="center" wrapText="1"/>
    </xf>
    <xf numFmtId="0" fontId="1" fillId="34" borderId="76" xfId="0" applyFont="1" applyFill="1" applyBorder="1" applyAlignment="1">
      <alignment horizontal="center" wrapText="1"/>
    </xf>
    <xf numFmtId="0" fontId="1" fillId="34" borderId="77" xfId="0" applyFont="1" applyFill="1" applyBorder="1" applyAlignment="1">
      <alignment horizontal="center" wrapText="1"/>
    </xf>
    <xf numFmtId="0" fontId="20" fillId="0" borderId="78" xfId="0" applyFont="1" applyBorder="1" applyAlignment="1">
      <alignment vertical="center"/>
    </xf>
    <xf numFmtId="3" fontId="8" fillId="33" borderId="104" xfId="0" applyNumberFormat="1" applyFont="1" applyFill="1" applyBorder="1" applyAlignment="1">
      <alignment horizontal="right" vertical="center" wrapText="1"/>
    </xf>
    <xf numFmtId="0" fontId="8" fillId="33" borderId="96" xfId="0" applyFont="1" applyFill="1" applyBorder="1" applyAlignment="1">
      <alignment horizontal="left" vertical="center" wrapText="1"/>
    </xf>
    <xf numFmtId="3" fontId="8" fillId="33" borderId="74" xfId="0" applyNumberFormat="1" applyFont="1" applyFill="1" applyBorder="1" applyAlignment="1">
      <alignment horizontal="right" vertical="center" wrapText="1"/>
    </xf>
    <xf numFmtId="3" fontId="8" fillId="33" borderId="103" xfId="0" applyNumberFormat="1" applyFont="1" applyFill="1" applyBorder="1" applyAlignment="1">
      <alignment horizontal="right" vertical="center" wrapText="1"/>
    </xf>
    <xf numFmtId="0" fontId="20" fillId="0" borderId="105" xfId="0" applyFont="1" applyBorder="1" applyAlignment="1">
      <alignment vertical="center"/>
    </xf>
    <xf numFmtId="3" fontId="1" fillId="0" borderId="106" xfId="0" applyNumberFormat="1" applyFont="1" applyBorder="1" applyAlignment="1">
      <alignment vertical="center"/>
    </xf>
    <xf numFmtId="0" fontId="8" fillId="33" borderId="107" xfId="0" applyFont="1" applyFill="1" applyBorder="1" applyAlignment="1">
      <alignment horizontal="left" vertical="center" wrapText="1"/>
    </xf>
    <xf numFmtId="3" fontId="1" fillId="0" borderId="79" xfId="0" applyNumberFormat="1" applyFont="1" applyBorder="1" applyAlignment="1">
      <alignment vertical="center"/>
    </xf>
    <xf numFmtId="0" fontId="1" fillId="0" borderId="96" xfId="0" applyFont="1" applyBorder="1" applyAlignment="1">
      <alignment vertical="center" wrapText="1"/>
    </xf>
    <xf numFmtId="0" fontId="8" fillId="33" borderId="108" xfId="0" applyFont="1" applyFill="1" applyBorder="1" applyAlignment="1">
      <alignment horizontal="left" vertical="center" wrapText="1"/>
    </xf>
    <xf numFmtId="0" fontId="8" fillId="33" borderId="97" xfId="0" applyFont="1" applyFill="1" applyBorder="1" applyAlignment="1">
      <alignment horizontal="left" vertical="center" wrapText="1"/>
    </xf>
    <xf numFmtId="0" fontId="0" fillId="33" borderId="87" xfId="0" applyFont="1" applyFill="1" applyBorder="1" applyAlignment="1">
      <alignment vertical="center" wrapText="1"/>
    </xf>
    <xf numFmtId="0" fontId="10" fillId="0" borderId="78" xfId="0" applyFont="1" applyBorder="1" applyAlignment="1">
      <alignment vertical="center"/>
    </xf>
    <xf numFmtId="0" fontId="21" fillId="0" borderId="78" xfId="0" applyFont="1" applyBorder="1" applyAlignment="1">
      <alignment vertical="center"/>
    </xf>
    <xf numFmtId="3" fontId="8" fillId="33" borderId="85" xfId="0" applyNumberFormat="1" applyFont="1" applyFill="1" applyBorder="1" applyAlignment="1">
      <alignment horizontal="right" vertical="center" wrapText="1"/>
    </xf>
    <xf numFmtId="3" fontId="8" fillId="33" borderId="109" xfId="0" applyNumberFormat="1" applyFont="1" applyFill="1" applyBorder="1" applyAlignment="1">
      <alignment horizontal="right" vertical="center" wrapText="1"/>
    </xf>
    <xf numFmtId="0" fontId="21" fillId="0" borderId="105" xfId="0" applyFont="1" applyBorder="1" applyAlignment="1">
      <alignment vertical="center"/>
    </xf>
    <xf numFmtId="3" fontId="1" fillId="0" borderId="87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0" fontId="1" fillId="0" borderId="97" xfId="0" applyFont="1" applyBorder="1" applyAlignment="1">
      <alignment/>
    </xf>
    <xf numFmtId="0" fontId="1" fillId="0" borderId="87" xfId="0" applyFont="1" applyBorder="1" applyAlignment="1">
      <alignment/>
    </xf>
    <xf numFmtId="0" fontId="19" fillId="0" borderId="97" xfId="0" applyFont="1" applyBorder="1" applyAlignment="1">
      <alignment/>
    </xf>
    <xf numFmtId="16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2" fillId="0" borderId="87" xfId="0" applyFont="1" applyBorder="1" applyAlignment="1">
      <alignment/>
    </xf>
    <xf numFmtId="0" fontId="23" fillId="34" borderId="76" xfId="0" applyFont="1" applyFill="1" applyBorder="1" applyAlignment="1">
      <alignment horizontal="center" vertical="center"/>
    </xf>
    <xf numFmtId="0" fontId="23" fillId="34" borderId="77" xfId="0" applyFont="1" applyFill="1" applyBorder="1" applyAlignment="1">
      <alignment horizontal="center" vertical="center"/>
    </xf>
    <xf numFmtId="0" fontId="1" fillId="0" borderId="96" xfId="0" applyFont="1" applyBorder="1" applyAlignment="1">
      <alignment/>
    </xf>
    <xf numFmtId="3" fontId="1" fillId="0" borderId="79" xfId="0" applyNumberFormat="1" applyFont="1" applyBorder="1" applyAlignment="1">
      <alignment/>
    </xf>
    <xf numFmtId="0" fontId="25" fillId="34" borderId="76" xfId="0" applyFont="1" applyFill="1" applyBorder="1" applyAlignment="1">
      <alignment horizontal="center" vertical="center"/>
    </xf>
    <xf numFmtId="0" fontId="25" fillId="34" borderId="77" xfId="0" applyFont="1" applyFill="1" applyBorder="1" applyAlignment="1">
      <alignment horizontal="center" vertical="center"/>
    </xf>
    <xf numFmtId="0" fontId="1" fillId="0" borderId="110" xfId="0" applyFont="1" applyBorder="1" applyAlignment="1">
      <alignment/>
    </xf>
    <xf numFmtId="0" fontId="1" fillId="0" borderId="111" xfId="0" applyFont="1" applyBorder="1" applyAlignment="1">
      <alignment/>
    </xf>
    <xf numFmtId="0" fontId="1" fillId="0" borderId="112" xfId="0" applyFont="1" applyBorder="1" applyAlignment="1">
      <alignment/>
    </xf>
    <xf numFmtId="0" fontId="1" fillId="0" borderId="113" xfId="0" applyFont="1" applyBorder="1" applyAlignment="1">
      <alignment/>
    </xf>
    <xf numFmtId="3" fontId="1" fillId="0" borderId="113" xfId="0" applyNumberFormat="1" applyFont="1" applyBorder="1" applyAlignment="1">
      <alignment/>
    </xf>
    <xf numFmtId="3" fontId="1" fillId="0" borderId="114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left" vertical="center"/>
    </xf>
    <xf numFmtId="0" fontId="1" fillId="0" borderId="80" xfId="0" applyFont="1" applyBorder="1" applyAlignment="1">
      <alignment horizontal="center" vertical="top" wrapText="1"/>
    </xf>
    <xf numFmtId="0" fontId="1" fillId="0" borderId="75" xfId="0" applyFont="1" applyBorder="1" applyAlignment="1">
      <alignment/>
    </xf>
    <xf numFmtId="0" fontId="1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wrapText="1"/>
    </xf>
    <xf numFmtId="0" fontId="1" fillId="0" borderId="79" xfId="0" applyFont="1" applyBorder="1" applyAlignment="1">
      <alignment/>
    </xf>
    <xf numFmtId="3" fontId="1" fillId="33" borderId="85" xfId="0" applyNumberFormat="1" applyFont="1" applyFill="1" applyBorder="1" applyAlignment="1">
      <alignment horizontal="right" wrapText="1"/>
    </xf>
    <xf numFmtId="3" fontId="8" fillId="33" borderId="83" xfId="0" applyNumberFormat="1" applyFont="1" applyFill="1" applyBorder="1" applyAlignment="1">
      <alignment horizontal="right" wrapText="1"/>
    </xf>
    <xf numFmtId="3" fontId="8" fillId="33" borderId="85" xfId="0" applyNumberFormat="1" applyFont="1" applyFill="1" applyBorder="1" applyAlignment="1">
      <alignment horizontal="right" wrapText="1"/>
    </xf>
    <xf numFmtId="0" fontId="1" fillId="0" borderId="104" xfId="0" applyFont="1" applyBorder="1" applyAlignment="1">
      <alignment horizontal="center"/>
    </xf>
    <xf numFmtId="3" fontId="1" fillId="33" borderId="101" xfId="0" applyNumberFormat="1" applyFont="1" applyFill="1" applyBorder="1" applyAlignment="1">
      <alignment horizontal="right" wrapText="1"/>
    </xf>
    <xf numFmtId="0" fontId="1" fillId="0" borderId="115" xfId="0" applyFont="1" applyBorder="1" applyAlignment="1">
      <alignment/>
    </xf>
    <xf numFmtId="0" fontId="1" fillId="0" borderId="116" xfId="0" applyFont="1" applyBorder="1" applyAlignment="1">
      <alignment/>
    </xf>
    <xf numFmtId="0" fontId="8" fillId="33" borderId="90" xfId="0" applyFont="1" applyFill="1" applyBorder="1" applyAlignment="1">
      <alignment horizontal="left" vertical="center" wrapText="1"/>
    </xf>
    <xf numFmtId="0" fontId="11" fillId="0" borderId="92" xfId="0" applyFont="1" applyBorder="1" applyAlignment="1">
      <alignment/>
    </xf>
    <xf numFmtId="3" fontId="12" fillId="33" borderId="92" xfId="0" applyNumberFormat="1" applyFont="1" applyFill="1" applyBorder="1" applyAlignment="1">
      <alignment horizontal="center" wrapText="1"/>
    </xf>
    <xf numFmtId="3" fontId="8" fillId="33" borderId="92" xfId="0" applyNumberFormat="1" applyFont="1" applyFill="1" applyBorder="1" applyAlignment="1">
      <alignment horizontal="right" wrapText="1"/>
    </xf>
    <xf numFmtId="3" fontId="8" fillId="33" borderId="102" xfId="0" applyNumberFormat="1" applyFont="1" applyFill="1" applyBorder="1" applyAlignment="1">
      <alignment horizontal="right" wrapText="1"/>
    </xf>
    <xf numFmtId="0" fontId="1" fillId="0" borderId="105" xfId="0" applyFont="1" applyBorder="1" applyAlignment="1">
      <alignment vertical="center"/>
    </xf>
    <xf numFmtId="0" fontId="1" fillId="0" borderId="26" xfId="0" applyFont="1" applyBorder="1" applyAlignment="1">
      <alignment/>
    </xf>
    <xf numFmtId="0" fontId="1" fillId="0" borderId="106" xfId="0" applyFont="1" applyBorder="1" applyAlignment="1">
      <alignment/>
    </xf>
    <xf numFmtId="0" fontId="8" fillId="33" borderId="68" xfId="0" applyFont="1" applyFill="1" applyBorder="1" applyAlignment="1">
      <alignment horizontal="left" vertical="center" wrapText="1"/>
    </xf>
    <xf numFmtId="0" fontId="11" fillId="0" borderId="70" xfId="0" applyFont="1" applyBorder="1" applyAlignment="1">
      <alignment/>
    </xf>
    <xf numFmtId="0" fontId="11" fillId="33" borderId="70" xfId="0" applyFont="1" applyFill="1" applyBorder="1" applyAlignment="1">
      <alignment horizontal="right" wrapText="1"/>
    </xf>
    <xf numFmtId="3" fontId="8" fillId="33" borderId="70" xfId="0" applyNumberFormat="1" applyFont="1" applyFill="1" applyBorder="1" applyAlignment="1">
      <alignment horizontal="right" wrapText="1"/>
    </xf>
    <xf numFmtId="3" fontId="1" fillId="33" borderId="117" xfId="0" applyNumberFormat="1" applyFont="1" applyFill="1" applyBorder="1" applyAlignment="1">
      <alignment horizontal="right" wrapText="1"/>
    </xf>
    <xf numFmtId="3" fontId="12" fillId="33" borderId="92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20" fillId="34" borderId="78" xfId="0" applyFont="1" applyFill="1" applyBorder="1" applyAlignment="1">
      <alignment vertical="center"/>
    </xf>
    <xf numFmtId="0" fontId="10" fillId="34" borderId="79" xfId="0" applyFont="1" applyFill="1" applyBorder="1" applyAlignment="1">
      <alignment horizontal="right" vertical="center"/>
    </xf>
    <xf numFmtId="3" fontId="8" fillId="33" borderId="101" xfId="0" applyNumberFormat="1" applyFont="1" applyFill="1" applyBorder="1" applyAlignment="1">
      <alignment horizontal="right" vertical="center" wrapText="1"/>
    </xf>
    <xf numFmtId="0" fontId="8" fillId="33" borderId="118" xfId="0" applyFont="1" applyFill="1" applyBorder="1" applyAlignment="1">
      <alignment horizontal="left" vertical="center" wrapText="1"/>
    </xf>
    <xf numFmtId="0" fontId="8" fillId="33" borderId="119" xfId="0" applyFont="1" applyFill="1" applyBorder="1" applyAlignment="1">
      <alignment horizontal="left" vertical="center" wrapText="1"/>
    </xf>
    <xf numFmtId="0" fontId="30" fillId="0" borderId="98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8" fillId="33" borderId="85" xfId="0" applyFont="1" applyFill="1" applyBorder="1" applyAlignment="1">
      <alignment horizontal="right" vertical="center" wrapText="1"/>
    </xf>
    <xf numFmtId="3" fontId="1" fillId="0" borderId="120" xfId="0" applyNumberFormat="1" applyFont="1" applyBorder="1" applyAlignment="1">
      <alignment vertical="center"/>
    </xf>
    <xf numFmtId="0" fontId="1" fillId="0" borderId="97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1" fillId="0" borderId="100" xfId="0" applyFont="1" applyFill="1" applyBorder="1" applyAlignment="1">
      <alignment/>
    </xf>
    <xf numFmtId="0" fontId="1" fillId="0" borderId="75" xfId="0" applyFont="1" applyFill="1" applyBorder="1" applyAlignment="1">
      <alignment/>
    </xf>
    <xf numFmtId="0" fontId="1" fillId="0" borderId="80" xfId="0" applyFont="1" applyBorder="1" applyAlignment="1">
      <alignment horizontal="center" wrapText="1"/>
    </xf>
    <xf numFmtId="0" fontId="1" fillId="0" borderId="104" xfId="0" applyFont="1" applyBorder="1" applyAlignment="1">
      <alignment horizontal="center"/>
    </xf>
    <xf numFmtId="0" fontId="20" fillId="34" borderId="78" xfId="0" applyFont="1" applyFill="1" applyBorder="1" applyAlignment="1">
      <alignment/>
    </xf>
    <xf numFmtId="0" fontId="10" fillId="34" borderId="79" xfId="0" applyFont="1" applyFill="1" applyBorder="1" applyAlignment="1">
      <alignment horizontal="right"/>
    </xf>
    <xf numFmtId="0" fontId="11" fillId="0" borderId="92" xfId="0" applyFont="1" applyBorder="1" applyAlignment="1">
      <alignment horizontal="center" vertical="center"/>
    </xf>
    <xf numFmtId="3" fontId="8" fillId="33" borderId="10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647700</xdr:rowOff>
    </xdr:from>
    <xdr:to>
      <xdr:col>1</xdr:col>
      <xdr:colOff>828675</xdr:colOff>
      <xdr:row>1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647700"/>
          <a:ext cx="1590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1047750</xdr:colOff>
      <xdr:row>0</xdr:row>
      <xdr:rowOff>628650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2305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762000</xdr:rowOff>
    </xdr:from>
    <xdr:to>
      <xdr:col>1</xdr:col>
      <xdr:colOff>1019175</xdr:colOff>
      <xdr:row>2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762000"/>
          <a:ext cx="1590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209550</xdr:rowOff>
    </xdr:from>
    <xdr:to>
      <xdr:col>2</xdr:col>
      <xdr:colOff>0</xdr:colOff>
      <xdr:row>0</xdr:row>
      <xdr:rowOff>762000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09550"/>
          <a:ext cx="2333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781050</xdr:rowOff>
    </xdr:from>
    <xdr:to>
      <xdr:col>1</xdr:col>
      <xdr:colOff>733425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81050"/>
          <a:ext cx="1590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209550</xdr:rowOff>
    </xdr:from>
    <xdr:to>
      <xdr:col>1</xdr:col>
      <xdr:colOff>904875</xdr:colOff>
      <xdr:row>0</xdr:row>
      <xdr:rowOff>762000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09550"/>
          <a:ext cx="2371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790575</xdr:rowOff>
    </xdr:from>
    <xdr:to>
      <xdr:col>1</xdr:col>
      <xdr:colOff>942975</xdr:colOff>
      <xdr:row>1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79057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209550</xdr:rowOff>
    </xdr:from>
    <xdr:to>
      <xdr:col>2</xdr:col>
      <xdr:colOff>0</xdr:colOff>
      <xdr:row>0</xdr:row>
      <xdr:rowOff>762000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09550"/>
          <a:ext cx="2447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790575</xdr:rowOff>
    </xdr:from>
    <xdr:to>
      <xdr:col>1</xdr:col>
      <xdr:colOff>866775</xdr:colOff>
      <xdr:row>1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790575"/>
          <a:ext cx="1228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209550</xdr:rowOff>
    </xdr:from>
    <xdr:to>
      <xdr:col>2</xdr:col>
      <xdr:colOff>0</xdr:colOff>
      <xdr:row>0</xdr:row>
      <xdr:rowOff>762000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09550"/>
          <a:ext cx="2371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</xdr:row>
      <xdr:rowOff>28575</xdr:rowOff>
    </xdr:from>
    <xdr:to>
      <xdr:col>4</xdr:col>
      <xdr:colOff>990600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952500"/>
          <a:ext cx="1905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209550</xdr:rowOff>
    </xdr:from>
    <xdr:to>
      <xdr:col>2</xdr:col>
      <xdr:colOff>419100</xdr:colOff>
      <xdr:row>0</xdr:row>
      <xdr:rowOff>762000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09550"/>
          <a:ext cx="3267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</xdr:row>
      <xdr:rowOff>28575</xdr:rowOff>
    </xdr:from>
    <xdr:to>
      <xdr:col>4</xdr:col>
      <xdr:colOff>723900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952500"/>
          <a:ext cx="1590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209550</xdr:rowOff>
    </xdr:from>
    <xdr:to>
      <xdr:col>2</xdr:col>
      <xdr:colOff>485775</xdr:colOff>
      <xdr:row>0</xdr:row>
      <xdr:rowOff>762000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09550"/>
          <a:ext cx="3086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</xdr:row>
      <xdr:rowOff>19050</xdr:rowOff>
    </xdr:from>
    <xdr:to>
      <xdr:col>4</xdr:col>
      <xdr:colOff>1057275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942975"/>
          <a:ext cx="1590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209550</xdr:rowOff>
    </xdr:from>
    <xdr:to>
      <xdr:col>2</xdr:col>
      <xdr:colOff>485775</xdr:colOff>
      <xdr:row>0</xdr:row>
      <xdr:rowOff>762000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09550"/>
          <a:ext cx="3086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77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18.8515625" style="1" customWidth="1"/>
    <col min="2" max="2" width="18.7109375" style="1" customWidth="1"/>
    <col min="3" max="3" width="10.57421875" style="1" customWidth="1"/>
    <col min="4" max="4" width="9.7109375" style="1" customWidth="1"/>
    <col min="5" max="5" width="7.00390625" style="1" customWidth="1"/>
    <col min="6" max="6" width="9.28125" style="1" customWidth="1"/>
    <col min="7" max="7" width="4.00390625" style="0" customWidth="1"/>
  </cols>
  <sheetData>
    <row r="1" spans="1:6" ht="72.75" customHeight="1">
      <c r="A1" s="3"/>
      <c r="B1" s="4"/>
      <c r="C1" s="265" t="s">
        <v>0</v>
      </c>
      <c r="D1" s="265"/>
      <c r="E1" s="265"/>
      <c r="F1" s="265"/>
    </row>
    <row r="2" spans="1:6" ht="15" customHeight="1">
      <c r="A2" s="266" t="s">
        <v>1</v>
      </c>
      <c r="B2" s="266"/>
      <c r="C2" s="266"/>
      <c r="D2" s="266"/>
      <c r="E2" s="266"/>
      <c r="F2" s="267"/>
    </row>
    <row r="3" spans="1:6" ht="15" customHeight="1">
      <c r="A3" s="266"/>
      <c r="B3" s="266"/>
      <c r="C3" s="266"/>
      <c r="D3" s="266"/>
      <c r="E3" s="266"/>
      <c r="F3" s="267"/>
    </row>
    <row r="4" spans="1:7" ht="15" customHeight="1">
      <c r="A4" s="310"/>
      <c r="B4" s="310"/>
      <c r="C4" s="310"/>
      <c r="D4" s="310"/>
      <c r="E4" s="310"/>
      <c r="F4" s="335"/>
      <c r="G4" s="5"/>
    </row>
    <row r="5" spans="1:6" ht="15" customHeight="1">
      <c r="A5" s="336" t="s">
        <v>2</v>
      </c>
      <c r="B5" s="337" t="s">
        <v>3</v>
      </c>
      <c r="C5" s="338" t="s">
        <v>4</v>
      </c>
      <c r="D5" s="339"/>
      <c r="E5" s="340" t="s">
        <v>5</v>
      </c>
      <c r="F5" s="341"/>
    </row>
    <row r="6" spans="1:6" s="9" customFormat="1" ht="15" customHeight="1">
      <c r="A6" s="342"/>
      <c r="B6" s="268"/>
      <c r="C6" s="269"/>
      <c r="D6" s="7" t="s">
        <v>6</v>
      </c>
      <c r="E6" s="270" t="s">
        <v>7</v>
      </c>
      <c r="F6" s="343"/>
    </row>
    <row r="7" spans="1:8" ht="15" customHeight="1">
      <c r="A7" s="342"/>
      <c r="B7" s="10"/>
      <c r="C7" s="11" t="s">
        <v>9</v>
      </c>
      <c r="D7" s="12" t="s">
        <v>9</v>
      </c>
      <c r="E7" s="13" t="s">
        <v>10</v>
      </c>
      <c r="F7" s="344" t="s">
        <v>11</v>
      </c>
      <c r="H7" s="9"/>
    </row>
    <row r="8" spans="1:8" ht="11.25" customHeight="1">
      <c r="A8" s="345"/>
      <c r="B8" s="271"/>
      <c r="C8" s="271"/>
      <c r="D8" s="271"/>
      <c r="E8" s="271"/>
      <c r="F8" s="346"/>
      <c r="H8" s="9"/>
    </row>
    <row r="9" spans="1:8" ht="15.75" customHeight="1">
      <c r="A9" s="347" t="s">
        <v>12</v>
      </c>
      <c r="B9" s="272"/>
      <c r="C9" s="272"/>
      <c r="D9" s="272"/>
      <c r="E9" s="272"/>
      <c r="F9" s="348"/>
      <c r="H9" s="9"/>
    </row>
    <row r="10" spans="1:8" s="16" customFormat="1" ht="15.75" customHeight="1">
      <c r="A10" s="349" t="s">
        <v>13</v>
      </c>
      <c r="B10" s="14"/>
      <c r="C10" s="14"/>
      <c r="D10" s="14"/>
      <c r="E10" s="15"/>
      <c r="F10" s="350"/>
      <c r="H10" s="9"/>
    </row>
    <row r="11" spans="1:8" ht="15">
      <c r="A11" s="351" t="s">
        <v>15</v>
      </c>
      <c r="B11" s="17" t="s">
        <v>16</v>
      </c>
      <c r="C11" s="18"/>
      <c r="D11" s="18"/>
      <c r="E11" s="19">
        <v>417</v>
      </c>
      <c r="F11" s="352"/>
      <c r="H11" s="9"/>
    </row>
    <row r="12" spans="1:8" ht="15">
      <c r="A12" s="353" t="s">
        <v>17</v>
      </c>
      <c r="B12" s="21" t="s">
        <v>18</v>
      </c>
      <c r="C12" s="22">
        <v>2300</v>
      </c>
      <c r="D12" s="22">
        <v>2500</v>
      </c>
      <c r="E12" s="23">
        <v>825</v>
      </c>
      <c r="F12" s="354">
        <f>E11+E12</f>
        <v>1242</v>
      </c>
      <c r="H12" s="9"/>
    </row>
    <row r="13" spans="1:8" ht="15">
      <c r="A13" s="355" t="s">
        <v>19</v>
      </c>
      <c r="B13" s="24" t="s">
        <v>16</v>
      </c>
      <c r="C13" s="25"/>
      <c r="D13" s="25"/>
      <c r="E13" s="26">
        <v>490</v>
      </c>
      <c r="F13" s="356"/>
      <c r="H13" s="9"/>
    </row>
    <row r="14" spans="1:8" ht="15">
      <c r="A14" s="353" t="s">
        <v>20</v>
      </c>
      <c r="B14" s="21" t="s">
        <v>18</v>
      </c>
      <c r="C14" s="22">
        <v>2650</v>
      </c>
      <c r="D14" s="22">
        <v>3000</v>
      </c>
      <c r="E14" s="23">
        <v>966</v>
      </c>
      <c r="F14" s="354">
        <f>E13+E14</f>
        <v>1456</v>
      </c>
      <c r="H14" s="9"/>
    </row>
    <row r="15" spans="1:8" ht="15">
      <c r="A15" s="355" t="s">
        <v>21</v>
      </c>
      <c r="B15" s="24" t="s">
        <v>16</v>
      </c>
      <c r="C15" s="25"/>
      <c r="D15" s="25"/>
      <c r="E15" s="26">
        <v>576</v>
      </c>
      <c r="F15" s="357"/>
      <c r="H15" s="9"/>
    </row>
    <row r="16" spans="1:8" ht="15">
      <c r="A16" s="353" t="s">
        <v>22</v>
      </c>
      <c r="B16" s="21" t="s">
        <v>18</v>
      </c>
      <c r="C16" s="22">
        <v>3500</v>
      </c>
      <c r="D16" s="22">
        <v>3700</v>
      </c>
      <c r="E16" s="23">
        <v>1187</v>
      </c>
      <c r="F16" s="354">
        <f>E15+E16</f>
        <v>1763</v>
      </c>
      <c r="H16" s="9"/>
    </row>
    <row r="17" spans="1:8" ht="15">
      <c r="A17" s="355" t="s">
        <v>23</v>
      </c>
      <c r="B17" s="24" t="s">
        <v>16</v>
      </c>
      <c r="C17" s="25"/>
      <c r="D17" s="25"/>
      <c r="E17" s="26">
        <v>880</v>
      </c>
      <c r="F17" s="357"/>
      <c r="H17" s="9"/>
    </row>
    <row r="18" spans="1:8" ht="15">
      <c r="A18" s="353" t="s">
        <v>24</v>
      </c>
      <c r="B18" s="21" t="s">
        <v>18</v>
      </c>
      <c r="C18" s="22">
        <v>5000</v>
      </c>
      <c r="D18" s="22">
        <v>5200</v>
      </c>
      <c r="E18" s="23">
        <v>1508</v>
      </c>
      <c r="F18" s="354">
        <f>E17+E18</f>
        <v>2388</v>
      </c>
      <c r="H18" s="9"/>
    </row>
    <row r="19" spans="1:8" ht="15">
      <c r="A19" s="355" t="s">
        <v>25</v>
      </c>
      <c r="B19" s="24" t="s">
        <v>16</v>
      </c>
      <c r="C19" s="25"/>
      <c r="D19" s="25"/>
      <c r="E19" s="26">
        <v>1166</v>
      </c>
      <c r="F19" s="357"/>
      <c r="H19" s="9"/>
    </row>
    <row r="20" spans="1:8" ht="15">
      <c r="A20" s="353" t="s">
        <v>26</v>
      </c>
      <c r="B20" s="21" t="s">
        <v>18</v>
      </c>
      <c r="C20" s="22">
        <v>6300</v>
      </c>
      <c r="D20" s="22">
        <v>7200</v>
      </c>
      <c r="E20" s="23">
        <v>1749</v>
      </c>
      <c r="F20" s="354">
        <f>E19+E20</f>
        <v>2915</v>
      </c>
      <c r="H20" s="9"/>
    </row>
    <row r="21" spans="1:8" ht="15">
      <c r="A21" s="355" t="s">
        <v>27</v>
      </c>
      <c r="B21" s="24" t="s">
        <v>16</v>
      </c>
      <c r="C21" s="25"/>
      <c r="D21" s="25"/>
      <c r="E21" s="26">
        <v>1208</v>
      </c>
      <c r="F21" s="357"/>
      <c r="H21" s="9"/>
    </row>
    <row r="22" spans="1:8" ht="15">
      <c r="A22" s="358" t="s">
        <v>28</v>
      </c>
      <c r="B22" s="28" t="s">
        <v>18</v>
      </c>
      <c r="C22" s="29">
        <v>8500</v>
      </c>
      <c r="D22" s="29">
        <v>9400</v>
      </c>
      <c r="E22" s="30">
        <v>1908</v>
      </c>
      <c r="F22" s="354">
        <f>E21+E22</f>
        <v>3116</v>
      </c>
      <c r="H22" s="9"/>
    </row>
    <row r="23" spans="1:8" s="16" customFormat="1" ht="15.75" customHeight="1">
      <c r="A23" s="359" t="s">
        <v>13</v>
      </c>
      <c r="B23" s="14"/>
      <c r="C23" s="14"/>
      <c r="D23" s="14"/>
      <c r="E23" s="15"/>
      <c r="F23" s="350"/>
      <c r="H23" s="9"/>
    </row>
    <row r="24" spans="1:9" ht="15">
      <c r="A24" s="351" t="s">
        <v>15</v>
      </c>
      <c r="B24" s="31" t="s">
        <v>16</v>
      </c>
      <c r="C24" s="18"/>
      <c r="D24" s="32"/>
      <c r="E24" s="33">
        <v>417</v>
      </c>
      <c r="F24" s="360"/>
      <c r="H24" s="9"/>
      <c r="I24" s="35"/>
    </row>
    <row r="25" spans="1:9" ht="15">
      <c r="A25" s="353" t="s">
        <v>30</v>
      </c>
      <c r="B25" s="36" t="s">
        <v>18</v>
      </c>
      <c r="C25" s="22">
        <v>2300</v>
      </c>
      <c r="D25" s="37"/>
      <c r="E25" s="38">
        <v>652</v>
      </c>
      <c r="F25" s="354">
        <f>E24+E25</f>
        <v>1069</v>
      </c>
      <c r="H25" s="9"/>
      <c r="I25" s="39"/>
    </row>
    <row r="26" spans="1:9" ht="15">
      <c r="A26" s="355" t="s">
        <v>19</v>
      </c>
      <c r="B26" s="40" t="s">
        <v>16</v>
      </c>
      <c r="C26" s="25"/>
      <c r="D26" s="41"/>
      <c r="E26" s="42">
        <v>490</v>
      </c>
      <c r="F26" s="361"/>
      <c r="H26" s="9"/>
      <c r="I26" s="35"/>
    </row>
    <row r="27" spans="1:9" ht="15">
      <c r="A27" s="353" t="s">
        <v>31</v>
      </c>
      <c r="B27" s="36" t="s">
        <v>18</v>
      </c>
      <c r="C27" s="22">
        <v>2500</v>
      </c>
      <c r="D27" s="37"/>
      <c r="E27" s="38">
        <v>811</v>
      </c>
      <c r="F27" s="354">
        <f>E26+E27</f>
        <v>1301</v>
      </c>
      <c r="H27" s="9"/>
      <c r="I27" s="39"/>
    </row>
    <row r="28" spans="1:9" ht="15">
      <c r="A28" s="355" t="s">
        <v>21</v>
      </c>
      <c r="B28" s="40" t="s">
        <v>16</v>
      </c>
      <c r="C28" s="25"/>
      <c r="D28" s="41"/>
      <c r="E28" s="42">
        <v>576</v>
      </c>
      <c r="F28" s="361"/>
      <c r="H28" s="9"/>
      <c r="I28" s="5"/>
    </row>
    <row r="29" spans="1:9" ht="15">
      <c r="A29" s="353" t="s">
        <v>32</v>
      </c>
      <c r="B29" s="36" t="s">
        <v>18</v>
      </c>
      <c r="C29" s="22">
        <v>3450</v>
      </c>
      <c r="D29" s="37"/>
      <c r="E29" s="38">
        <v>1059</v>
      </c>
      <c r="F29" s="354">
        <f>E28+E29</f>
        <v>1635</v>
      </c>
      <c r="H29" s="9"/>
      <c r="I29" s="5"/>
    </row>
    <row r="30" spans="1:9" ht="15">
      <c r="A30" s="355" t="s">
        <v>33</v>
      </c>
      <c r="B30" s="40" t="s">
        <v>16</v>
      </c>
      <c r="C30" s="25"/>
      <c r="D30" s="41"/>
      <c r="E30" s="42">
        <v>831</v>
      </c>
      <c r="F30" s="361"/>
      <c r="H30" s="9"/>
      <c r="I30" s="5"/>
    </row>
    <row r="31" spans="1:9" ht="15">
      <c r="A31" s="353" t="s">
        <v>34</v>
      </c>
      <c r="B31" s="36" t="s">
        <v>18</v>
      </c>
      <c r="C31" s="22">
        <v>5000</v>
      </c>
      <c r="D31" s="37"/>
      <c r="E31" s="38">
        <v>1125</v>
      </c>
      <c r="F31" s="354">
        <f>E30+E31</f>
        <v>1956</v>
      </c>
      <c r="H31" s="9"/>
      <c r="I31" s="5"/>
    </row>
    <row r="32" spans="1:9" ht="15">
      <c r="A32" s="355" t="s">
        <v>35</v>
      </c>
      <c r="B32" s="40" t="s">
        <v>16</v>
      </c>
      <c r="C32" s="25"/>
      <c r="D32" s="41"/>
      <c r="E32" s="42">
        <v>932</v>
      </c>
      <c r="F32" s="361"/>
      <c r="H32" s="9"/>
      <c r="I32" s="5"/>
    </row>
    <row r="33" spans="1:9" ht="15">
      <c r="A33" s="353" t="s">
        <v>36</v>
      </c>
      <c r="B33" s="36" t="s">
        <v>18</v>
      </c>
      <c r="C33" s="22">
        <v>6500</v>
      </c>
      <c r="D33" s="37"/>
      <c r="E33" s="38">
        <v>1411</v>
      </c>
      <c r="F33" s="354">
        <f>E32+E33</f>
        <v>2343</v>
      </c>
      <c r="H33" s="9"/>
      <c r="I33" s="5"/>
    </row>
    <row r="34" spans="1:9" ht="15">
      <c r="A34" s="355" t="s">
        <v>37</v>
      </c>
      <c r="B34" s="40" t="s">
        <v>16</v>
      </c>
      <c r="C34" s="25"/>
      <c r="D34" s="41"/>
      <c r="E34" s="42">
        <v>1125</v>
      </c>
      <c r="F34" s="361"/>
      <c r="H34" s="9"/>
      <c r="I34" s="5"/>
    </row>
    <row r="35" spans="1:9" ht="15" customHeight="1">
      <c r="A35" s="358" t="s">
        <v>38</v>
      </c>
      <c r="B35" s="44" t="s">
        <v>18</v>
      </c>
      <c r="C35" s="29">
        <v>8500</v>
      </c>
      <c r="D35" s="45"/>
      <c r="E35" s="46">
        <v>1656</v>
      </c>
      <c r="F35" s="354">
        <f>E34+E35</f>
        <v>2781</v>
      </c>
      <c r="H35" s="9"/>
      <c r="I35" s="5"/>
    </row>
    <row r="36" spans="1:8" ht="15.75" customHeight="1">
      <c r="A36" s="347" t="s">
        <v>39</v>
      </c>
      <c r="B36" s="272"/>
      <c r="C36" s="272"/>
      <c r="D36" s="272"/>
      <c r="E36" s="272"/>
      <c r="F36" s="348"/>
      <c r="H36" s="9"/>
    </row>
    <row r="37" spans="1:8" ht="15.75" customHeight="1">
      <c r="A37" s="362" t="s">
        <v>13</v>
      </c>
      <c r="B37" s="47"/>
      <c r="C37" s="273"/>
      <c r="D37" s="273"/>
      <c r="E37" s="48"/>
      <c r="F37" s="363"/>
      <c r="H37" s="9"/>
    </row>
    <row r="38" spans="1:9" ht="15" customHeight="1">
      <c r="A38" s="364" t="s">
        <v>15</v>
      </c>
      <c r="B38" s="49" t="s">
        <v>16</v>
      </c>
      <c r="C38" s="50">
        <v>2300</v>
      </c>
      <c r="D38" s="51"/>
      <c r="E38" s="52">
        <v>417</v>
      </c>
      <c r="F38" s="365"/>
      <c r="H38" s="9"/>
      <c r="I38" s="5"/>
    </row>
    <row r="39" spans="1:9" ht="15" customHeight="1">
      <c r="A39" s="366" t="s">
        <v>40</v>
      </c>
      <c r="B39" s="53" t="s">
        <v>41</v>
      </c>
      <c r="C39" s="50">
        <v>2800</v>
      </c>
      <c r="D39" s="51"/>
      <c r="E39" s="54">
        <v>1490</v>
      </c>
      <c r="F39" s="367"/>
      <c r="H39" s="9"/>
      <c r="I39" s="5"/>
    </row>
    <row r="40" spans="1:9" ht="30" customHeight="1">
      <c r="A40" s="368"/>
      <c r="B40" s="55" t="s">
        <v>42</v>
      </c>
      <c r="C40" s="56"/>
      <c r="D40" s="57"/>
      <c r="E40" s="58"/>
      <c r="F40" s="369">
        <f>E38*2+E39</f>
        <v>2324</v>
      </c>
      <c r="H40" s="9"/>
      <c r="I40" s="5"/>
    </row>
    <row r="41" spans="1:9" ht="15" customHeight="1">
      <c r="A41" s="364" t="s">
        <v>15</v>
      </c>
      <c r="B41" s="59" t="s">
        <v>16</v>
      </c>
      <c r="C41" s="60">
        <v>2300</v>
      </c>
      <c r="D41" s="61"/>
      <c r="E41" s="62">
        <v>417</v>
      </c>
      <c r="F41" s="370"/>
      <c r="H41" s="9"/>
      <c r="I41" s="5"/>
    </row>
    <row r="42" spans="1:9" ht="15" customHeight="1">
      <c r="A42" s="364" t="s">
        <v>21</v>
      </c>
      <c r="B42" s="49" t="s">
        <v>16</v>
      </c>
      <c r="C42" s="50">
        <v>3450</v>
      </c>
      <c r="D42" s="51"/>
      <c r="E42" s="52">
        <v>576</v>
      </c>
      <c r="F42" s="371"/>
      <c r="H42" s="9"/>
      <c r="I42" s="5"/>
    </row>
    <row r="43" spans="1:9" ht="15" customHeight="1">
      <c r="A43" s="366" t="s">
        <v>43</v>
      </c>
      <c r="B43" s="53" t="s">
        <v>41</v>
      </c>
      <c r="C43" s="50">
        <v>5900</v>
      </c>
      <c r="D43" s="51"/>
      <c r="E43" s="52">
        <v>1525</v>
      </c>
      <c r="F43" s="371"/>
      <c r="H43" s="9"/>
      <c r="I43" s="5"/>
    </row>
    <row r="44" spans="1:9" ht="30" customHeight="1">
      <c r="A44" s="368"/>
      <c r="B44" s="55" t="s">
        <v>44</v>
      </c>
      <c r="C44" s="56"/>
      <c r="D44" s="57"/>
      <c r="E44" s="58"/>
      <c r="F44" s="369">
        <f>E41+E42+E43</f>
        <v>2518</v>
      </c>
      <c r="H44" s="9"/>
      <c r="I44" s="5"/>
    </row>
    <row r="45" spans="1:9" ht="15" customHeight="1">
      <c r="A45" s="364" t="s">
        <v>19</v>
      </c>
      <c r="B45" s="59" t="s">
        <v>16</v>
      </c>
      <c r="C45" s="60">
        <v>2500</v>
      </c>
      <c r="D45" s="61"/>
      <c r="E45" s="62">
        <v>490</v>
      </c>
      <c r="F45" s="372"/>
      <c r="H45" s="9"/>
      <c r="I45" s="5"/>
    </row>
    <row r="46" spans="1:9" ht="15" customHeight="1">
      <c r="A46" s="366" t="s">
        <v>45</v>
      </c>
      <c r="B46" s="63" t="s">
        <v>41</v>
      </c>
      <c r="C46" s="50">
        <v>6000</v>
      </c>
      <c r="D46" s="51"/>
      <c r="E46" s="54">
        <v>1863</v>
      </c>
      <c r="F46" s="373"/>
      <c r="H46" s="9"/>
      <c r="I46" s="5"/>
    </row>
    <row r="47" spans="1:9" ht="30" customHeight="1">
      <c r="A47" s="368"/>
      <c r="B47" s="55" t="s">
        <v>46</v>
      </c>
      <c r="C47" s="56"/>
      <c r="D47" s="57"/>
      <c r="E47" s="58"/>
      <c r="F47" s="369">
        <f>E45*3+E46</f>
        <v>3333</v>
      </c>
      <c r="H47" s="9"/>
      <c r="I47" s="5"/>
    </row>
    <row r="48" spans="1:9" ht="18" customHeight="1">
      <c r="A48" s="364" t="s">
        <v>15</v>
      </c>
      <c r="B48" s="63" t="s">
        <v>16</v>
      </c>
      <c r="C48" s="64">
        <v>2300</v>
      </c>
      <c r="D48" s="51"/>
      <c r="E48" s="65">
        <v>417</v>
      </c>
      <c r="F48" s="374"/>
      <c r="H48" s="9"/>
      <c r="I48" s="5"/>
    </row>
    <row r="49" spans="1:9" ht="16.5" customHeight="1">
      <c r="A49" s="364" t="s">
        <v>21</v>
      </c>
      <c r="B49" s="63" t="s">
        <v>16</v>
      </c>
      <c r="C49" s="64">
        <v>3450</v>
      </c>
      <c r="D49" s="51"/>
      <c r="E49" s="65">
        <v>576</v>
      </c>
      <c r="F49" s="374"/>
      <c r="H49" s="9"/>
      <c r="I49" s="5"/>
    </row>
    <row r="50" spans="1:9" ht="15.75" customHeight="1">
      <c r="A50" s="366" t="s">
        <v>47</v>
      </c>
      <c r="B50" s="63" t="s">
        <v>41</v>
      </c>
      <c r="C50" s="64">
        <v>6300</v>
      </c>
      <c r="D50" s="51"/>
      <c r="E50" s="65">
        <v>2063</v>
      </c>
      <c r="F50" s="374"/>
      <c r="H50" s="9"/>
      <c r="I50" s="5"/>
    </row>
    <row r="51" spans="1:9" ht="32.25" customHeight="1">
      <c r="A51" s="368"/>
      <c r="B51" s="55" t="s">
        <v>48</v>
      </c>
      <c r="C51" s="56"/>
      <c r="D51" s="57"/>
      <c r="E51" s="58"/>
      <c r="F51" s="369">
        <f>E48*2+E49+E50</f>
        <v>3473</v>
      </c>
      <c r="H51" s="9"/>
      <c r="I51" s="5"/>
    </row>
    <row r="52" spans="1:9" ht="15" customHeight="1">
      <c r="A52" s="375" t="s">
        <v>21</v>
      </c>
      <c r="B52" s="59" t="s">
        <v>16</v>
      </c>
      <c r="C52" s="60">
        <v>3450</v>
      </c>
      <c r="D52" s="61"/>
      <c r="E52" s="62">
        <v>576</v>
      </c>
      <c r="F52" s="372"/>
      <c r="H52" s="9"/>
      <c r="I52" s="5"/>
    </row>
    <row r="53" spans="1:9" ht="15" customHeight="1">
      <c r="A53" s="366" t="s">
        <v>49</v>
      </c>
      <c r="B53" s="63" t="s">
        <v>41</v>
      </c>
      <c r="C53" s="50">
        <v>7000</v>
      </c>
      <c r="D53" s="51"/>
      <c r="E53" s="54">
        <v>2287</v>
      </c>
      <c r="F53" s="373"/>
      <c r="H53" s="9"/>
      <c r="I53" s="5"/>
    </row>
    <row r="54" spans="1:9" ht="30" customHeight="1">
      <c r="A54" s="368"/>
      <c r="B54" s="55" t="s">
        <v>50</v>
      </c>
      <c r="C54" s="56"/>
      <c r="D54" s="57"/>
      <c r="E54" s="58"/>
      <c r="F54" s="369">
        <f>E52*2+E53</f>
        <v>3439</v>
      </c>
      <c r="H54" s="9"/>
      <c r="I54" s="5"/>
    </row>
    <row r="55" spans="1:9" ht="15" customHeight="1">
      <c r="A55" s="364" t="s">
        <v>19</v>
      </c>
      <c r="B55" s="49" t="s">
        <v>16</v>
      </c>
      <c r="C55" s="50">
        <v>2500</v>
      </c>
      <c r="D55" s="51"/>
      <c r="E55" s="52">
        <v>490</v>
      </c>
      <c r="F55" s="371"/>
      <c r="H55" s="9"/>
      <c r="I55" s="5"/>
    </row>
    <row r="56" spans="1:9" ht="15" customHeight="1">
      <c r="A56" s="364" t="s">
        <v>21</v>
      </c>
      <c r="B56" s="49" t="s">
        <v>16</v>
      </c>
      <c r="C56" s="50">
        <v>3450</v>
      </c>
      <c r="D56" s="51"/>
      <c r="E56" s="52">
        <v>576</v>
      </c>
      <c r="F56" s="371"/>
      <c r="H56" s="9"/>
      <c r="I56" s="5"/>
    </row>
    <row r="57" spans="1:9" ht="15" customHeight="1">
      <c r="A57" s="366" t="s">
        <v>51</v>
      </c>
      <c r="B57" s="63" t="s">
        <v>41</v>
      </c>
      <c r="C57" s="50">
        <v>7300</v>
      </c>
      <c r="D57" s="51"/>
      <c r="E57" s="54">
        <v>3188</v>
      </c>
      <c r="F57" s="373"/>
      <c r="H57" s="9"/>
      <c r="I57" s="5"/>
    </row>
    <row r="58" spans="1:8" ht="30" customHeight="1">
      <c r="A58" s="376"/>
      <c r="B58" s="377" t="s">
        <v>52</v>
      </c>
      <c r="C58" s="378"/>
      <c r="D58" s="379"/>
      <c r="E58" s="380"/>
      <c r="F58" s="381">
        <f>E55*2+E56*2+E57</f>
        <v>5320</v>
      </c>
      <c r="H58" s="9"/>
    </row>
    <row r="59" spans="1:8" s="71" customFormat="1" ht="15">
      <c r="A59" s="66"/>
      <c r="B59" s="67"/>
      <c r="C59" s="68"/>
      <c r="D59" s="69"/>
      <c r="E59" s="70"/>
      <c r="H59" s="9"/>
    </row>
    <row r="60" spans="1:8" s="71" customFormat="1" ht="22.5" customHeight="1">
      <c r="A60" s="74"/>
      <c r="B60" s="67"/>
      <c r="C60" s="68"/>
      <c r="D60" s="69"/>
      <c r="E60" s="70"/>
      <c r="G60" s="66"/>
      <c r="H60" s="9"/>
    </row>
    <row r="61" spans="1:8" s="71" customFormat="1" ht="12.75" customHeight="1">
      <c r="A61" s="75"/>
      <c r="B61" s="76"/>
      <c r="C61" s="77"/>
      <c r="D61" s="75"/>
      <c r="E61" s="75"/>
      <c r="H61" s="9"/>
    </row>
    <row r="62" ht="15">
      <c r="H62" s="9"/>
    </row>
    <row r="63" ht="15">
      <c r="H63" s="9"/>
    </row>
    <row r="64" ht="15">
      <c r="H64" s="9"/>
    </row>
    <row r="65" ht="15">
      <c r="H65" s="9"/>
    </row>
    <row r="66" ht="15">
      <c r="H66" s="9"/>
    </row>
    <row r="67" ht="15">
      <c r="H67" s="9"/>
    </row>
    <row r="68" ht="15">
      <c r="H68" s="9"/>
    </row>
    <row r="69" ht="15">
      <c r="H69" s="9"/>
    </row>
    <row r="70" ht="15">
      <c r="H70" s="9"/>
    </row>
    <row r="71" ht="15">
      <c r="H71" s="9"/>
    </row>
    <row r="72" ht="15">
      <c r="H72" s="9"/>
    </row>
    <row r="73" ht="15">
      <c r="H73" s="9"/>
    </row>
    <row r="74" ht="15">
      <c r="H74" s="9"/>
    </row>
    <row r="75" ht="15">
      <c r="H75" s="9"/>
    </row>
    <row r="76" ht="15">
      <c r="H76" s="9"/>
    </row>
    <row r="77" ht="15">
      <c r="H77" s="9"/>
    </row>
  </sheetData>
  <sheetProtection/>
  <mergeCells count="12">
    <mergeCell ref="A8:F8"/>
    <mergeCell ref="A9:F9"/>
    <mergeCell ref="A36:F36"/>
    <mergeCell ref="C37:D37"/>
    <mergeCell ref="C1:F1"/>
    <mergeCell ref="A2:E4"/>
    <mergeCell ref="F2:F4"/>
    <mergeCell ref="A5:A7"/>
    <mergeCell ref="B5:B6"/>
    <mergeCell ref="C5:C6"/>
    <mergeCell ref="E5:F5"/>
    <mergeCell ref="E6:F6"/>
  </mergeCells>
  <printOptions horizontalCentered="1"/>
  <pageMargins left="0.31527777777777777" right="0.19652777777777777" top="0.15763888888888888" bottom="0.47291666666666665" header="0.5118055555555555" footer="0.15763888888888888"/>
  <pageSetup horizontalDpi="300" verticalDpi="300" orientation="portrait" paperSize="9" scale="75" r:id="rId2"/>
  <headerFooter alignWithMargins="0">
    <oddFooter>&amp;LЦены указаны на условиях DDP Москва, включая НДС.&amp;R&amp;P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5"/>
  <sheetViews>
    <sheetView zoomScalePageLayoutView="0" workbookViewId="0" topLeftCell="A4">
      <selection activeCell="J39" sqref="J39"/>
    </sheetView>
  </sheetViews>
  <sheetFormatPr defaultColWidth="9.140625" defaultRowHeight="12.75"/>
  <cols>
    <col min="1" max="1" width="18.28125" style="1" customWidth="1"/>
    <col min="2" max="2" width="18.7109375" style="1" customWidth="1"/>
    <col min="3" max="3" width="10.00390625" style="1" customWidth="1"/>
    <col min="4" max="4" width="10.140625" style="1" customWidth="1"/>
    <col min="5" max="5" width="8.421875" style="1" customWidth="1"/>
    <col min="6" max="6" width="8.7109375" style="1" customWidth="1"/>
    <col min="7" max="7" width="4.00390625" style="0" customWidth="1"/>
  </cols>
  <sheetData>
    <row r="1" spans="1:6" ht="78.75" customHeight="1">
      <c r="A1" s="3"/>
      <c r="B1" s="4"/>
      <c r="C1" s="265" t="s">
        <v>596</v>
      </c>
      <c r="D1" s="265"/>
      <c r="E1" s="265"/>
      <c r="F1" s="265"/>
    </row>
    <row r="2" spans="1:6" ht="15" customHeight="1">
      <c r="A2" s="274" t="s">
        <v>1</v>
      </c>
      <c r="B2" s="274"/>
      <c r="C2" s="274"/>
      <c r="D2" s="274"/>
      <c r="E2" s="274"/>
      <c r="F2" s="275"/>
    </row>
    <row r="3" spans="1:9" ht="15" customHeight="1">
      <c r="A3" s="274"/>
      <c r="B3" s="274"/>
      <c r="C3" s="274"/>
      <c r="D3" s="274"/>
      <c r="E3" s="274"/>
      <c r="F3" s="275"/>
      <c r="I3" s="4"/>
    </row>
    <row r="4" spans="1:9" ht="15" customHeight="1" thickBot="1">
      <c r="A4" s="382"/>
      <c r="B4" s="382"/>
      <c r="C4" s="382"/>
      <c r="D4" s="382"/>
      <c r="E4" s="382"/>
      <c r="F4" s="383"/>
      <c r="I4" s="5"/>
    </row>
    <row r="5" spans="1:6" ht="15" customHeight="1">
      <c r="A5" s="384" t="s">
        <v>53</v>
      </c>
      <c r="B5" s="385" t="s">
        <v>3</v>
      </c>
      <c r="C5" s="385" t="s">
        <v>4</v>
      </c>
      <c r="D5" s="386"/>
      <c r="E5" s="387" t="s">
        <v>5</v>
      </c>
      <c r="F5" s="341"/>
    </row>
    <row r="6" spans="1:9" s="9" customFormat="1" ht="15" customHeight="1">
      <c r="A6" s="388"/>
      <c r="B6" s="276"/>
      <c r="C6" s="276"/>
      <c r="D6" s="8" t="s">
        <v>6</v>
      </c>
      <c r="E6" s="270" t="s">
        <v>7</v>
      </c>
      <c r="F6" s="343"/>
      <c r="H6"/>
      <c r="I6"/>
    </row>
    <row r="7" spans="1:6" ht="15" customHeight="1">
      <c r="A7" s="389"/>
      <c r="B7" s="80"/>
      <c r="C7" s="79" t="s">
        <v>9</v>
      </c>
      <c r="D7" s="79" t="s">
        <v>9</v>
      </c>
      <c r="E7" s="8" t="s">
        <v>10</v>
      </c>
      <c r="F7" s="390" t="s">
        <v>11</v>
      </c>
    </row>
    <row r="8" spans="1:6" ht="7.5" customHeight="1" thickBot="1">
      <c r="A8" s="391"/>
      <c r="B8" s="277"/>
      <c r="C8" s="277"/>
      <c r="D8" s="277"/>
      <c r="E8" s="277"/>
      <c r="F8" s="392"/>
    </row>
    <row r="9" spans="1:6" ht="15.75" customHeight="1" thickBot="1">
      <c r="A9" s="347" t="s">
        <v>54</v>
      </c>
      <c r="B9" s="272"/>
      <c r="C9" s="272"/>
      <c r="D9" s="272"/>
      <c r="E9" s="272"/>
      <c r="F9" s="348"/>
    </row>
    <row r="10" spans="1:9" s="16" customFormat="1" ht="15.75" customHeight="1" thickBot="1">
      <c r="A10" s="349" t="s">
        <v>13</v>
      </c>
      <c r="B10" s="14"/>
      <c r="C10" s="14"/>
      <c r="D10" s="14"/>
      <c r="E10" s="15"/>
      <c r="F10" s="350"/>
      <c r="H10"/>
      <c r="I10"/>
    </row>
    <row r="11" spans="1:6" ht="15">
      <c r="A11" s="355" t="s">
        <v>55</v>
      </c>
      <c r="B11" s="24" t="s">
        <v>16</v>
      </c>
      <c r="C11" s="22">
        <v>2200</v>
      </c>
      <c r="D11" s="22">
        <v>2500</v>
      </c>
      <c r="E11" s="26">
        <v>516</v>
      </c>
      <c r="F11" s="356"/>
    </row>
    <row r="12" spans="1:6" ht="7.5" customHeight="1">
      <c r="A12" s="355"/>
      <c r="B12" s="24"/>
      <c r="C12" s="25"/>
      <c r="D12" s="25"/>
      <c r="E12" s="26"/>
      <c r="F12" s="356"/>
    </row>
    <row r="13" spans="1:6" ht="15">
      <c r="A13" s="355" t="s">
        <v>56</v>
      </c>
      <c r="B13" s="24" t="s">
        <v>16</v>
      </c>
      <c r="C13" s="25"/>
      <c r="D13" s="25"/>
      <c r="E13" s="27">
        <v>534</v>
      </c>
      <c r="F13" s="356"/>
    </row>
    <row r="14" spans="1:6" ht="15">
      <c r="A14" s="353" t="s">
        <v>57</v>
      </c>
      <c r="B14" s="21" t="s">
        <v>18</v>
      </c>
      <c r="C14" s="22">
        <v>2500</v>
      </c>
      <c r="D14" s="22">
        <v>3200</v>
      </c>
      <c r="E14" s="23">
        <v>1152</v>
      </c>
      <c r="F14" s="354">
        <f>E13+E14</f>
        <v>1686</v>
      </c>
    </row>
    <row r="15" spans="1:6" ht="15">
      <c r="A15" s="355" t="s">
        <v>58</v>
      </c>
      <c r="B15" s="24" t="s">
        <v>16</v>
      </c>
      <c r="C15" s="25"/>
      <c r="D15" s="25"/>
      <c r="E15" s="26">
        <v>690</v>
      </c>
      <c r="F15" s="357"/>
    </row>
    <row r="16" spans="1:6" ht="15">
      <c r="A16" s="353" t="s">
        <v>59</v>
      </c>
      <c r="B16" s="21" t="s">
        <v>18</v>
      </c>
      <c r="C16" s="22">
        <v>3500</v>
      </c>
      <c r="D16" s="22">
        <v>4000</v>
      </c>
      <c r="E16" s="23">
        <v>1419</v>
      </c>
      <c r="F16" s="354">
        <f>E15+E16</f>
        <v>2109</v>
      </c>
    </row>
    <row r="17" spans="1:6" ht="15">
      <c r="A17" s="355" t="s">
        <v>60</v>
      </c>
      <c r="B17" s="24" t="s">
        <v>16</v>
      </c>
      <c r="C17" s="25"/>
      <c r="D17" s="25"/>
      <c r="E17" s="26">
        <v>795</v>
      </c>
      <c r="F17" s="357"/>
    </row>
    <row r="18" spans="1:6" ht="15">
      <c r="A18" s="353" t="s">
        <v>61</v>
      </c>
      <c r="B18" s="21" t="s">
        <v>18</v>
      </c>
      <c r="C18" s="22">
        <v>4200</v>
      </c>
      <c r="D18" s="22">
        <v>5400</v>
      </c>
      <c r="E18" s="23">
        <v>1710</v>
      </c>
      <c r="F18" s="354">
        <f>E17+E18</f>
        <v>2505</v>
      </c>
    </row>
    <row r="19" spans="1:6" ht="15">
      <c r="A19" s="355" t="s">
        <v>62</v>
      </c>
      <c r="B19" s="24" t="s">
        <v>16</v>
      </c>
      <c r="C19" s="25"/>
      <c r="D19" s="25"/>
      <c r="E19" s="26">
        <v>1014</v>
      </c>
      <c r="F19" s="357"/>
    </row>
    <row r="20" spans="1:6" ht="15" customHeight="1">
      <c r="A20" s="353" t="s">
        <v>63</v>
      </c>
      <c r="B20" s="21" t="s">
        <v>18</v>
      </c>
      <c r="C20" s="22">
        <v>5000</v>
      </c>
      <c r="D20" s="22">
        <v>5800</v>
      </c>
      <c r="E20" s="23">
        <v>2025</v>
      </c>
      <c r="F20" s="354">
        <f>E19+E20</f>
        <v>3039</v>
      </c>
    </row>
    <row r="21" spans="1:6" ht="15">
      <c r="A21" s="355" t="s">
        <v>64</v>
      </c>
      <c r="B21" s="24" t="s">
        <v>16</v>
      </c>
      <c r="C21" s="25"/>
      <c r="D21" s="25"/>
      <c r="E21" s="26">
        <v>1068</v>
      </c>
      <c r="F21" s="357"/>
    </row>
    <row r="22" spans="1:6" ht="15">
      <c r="A22" s="353" t="s">
        <v>65</v>
      </c>
      <c r="B22" s="21" t="s">
        <v>18</v>
      </c>
      <c r="C22" s="22">
        <v>6000</v>
      </c>
      <c r="D22" s="22">
        <v>6800</v>
      </c>
      <c r="E22" s="23">
        <v>2454</v>
      </c>
      <c r="F22" s="354">
        <f>E21+E22</f>
        <v>3522</v>
      </c>
    </row>
    <row r="23" spans="1:6" ht="15">
      <c r="A23" s="355" t="s">
        <v>66</v>
      </c>
      <c r="B23" s="24" t="s">
        <v>16</v>
      </c>
      <c r="C23" s="25"/>
      <c r="D23" s="25"/>
      <c r="E23" s="26">
        <v>1365</v>
      </c>
      <c r="F23" s="357"/>
    </row>
    <row r="24" spans="1:6" ht="15.75" thickBot="1">
      <c r="A24" s="358" t="s">
        <v>67</v>
      </c>
      <c r="B24" s="28" t="s">
        <v>18</v>
      </c>
      <c r="C24" s="29">
        <v>7100</v>
      </c>
      <c r="D24" s="29">
        <v>8100</v>
      </c>
      <c r="E24" s="30">
        <v>3057</v>
      </c>
      <c r="F24" s="354">
        <f>E23+E24</f>
        <v>4422</v>
      </c>
    </row>
    <row r="25" spans="1:6" ht="15.75" customHeight="1" thickBot="1">
      <c r="A25" s="349" t="s">
        <v>68</v>
      </c>
      <c r="B25" s="14"/>
      <c r="C25" s="14"/>
      <c r="D25" s="14"/>
      <c r="E25" s="15"/>
      <c r="F25" s="350"/>
    </row>
    <row r="26" spans="1:6" ht="15">
      <c r="A26" s="393" t="s">
        <v>69</v>
      </c>
      <c r="B26" s="17" t="s">
        <v>16</v>
      </c>
      <c r="C26" s="17"/>
      <c r="D26" s="17"/>
      <c r="E26" s="33">
        <v>1545</v>
      </c>
      <c r="F26" s="360"/>
    </row>
    <row r="27" spans="1:6" ht="15">
      <c r="A27" s="394" t="s">
        <v>57</v>
      </c>
      <c r="B27" s="21" t="s">
        <v>18</v>
      </c>
      <c r="C27" s="22">
        <v>2500</v>
      </c>
      <c r="D27" s="82">
        <v>3400</v>
      </c>
      <c r="E27" s="38">
        <v>1152</v>
      </c>
      <c r="F27" s="354">
        <f>E26+E27</f>
        <v>2697</v>
      </c>
    </row>
    <row r="28" spans="1:6" ht="15">
      <c r="A28" s="395" t="s">
        <v>70</v>
      </c>
      <c r="B28" s="24" t="s">
        <v>16</v>
      </c>
      <c r="C28" s="25"/>
      <c r="D28" s="24"/>
      <c r="E28" s="83">
        <v>1665</v>
      </c>
      <c r="F28" s="361"/>
    </row>
    <row r="29" spans="1:6" ht="15" customHeight="1">
      <c r="A29" s="394" t="s">
        <v>59</v>
      </c>
      <c r="B29" s="21" t="s">
        <v>18</v>
      </c>
      <c r="C29" s="22">
        <v>3500</v>
      </c>
      <c r="D29" s="82">
        <v>4000</v>
      </c>
      <c r="E29" s="84">
        <v>1419</v>
      </c>
      <c r="F29" s="354">
        <f>E28+E29</f>
        <v>3084</v>
      </c>
    </row>
    <row r="30" spans="1:6" ht="15">
      <c r="A30" s="395" t="s">
        <v>71</v>
      </c>
      <c r="B30" s="24" t="s">
        <v>16</v>
      </c>
      <c r="C30" s="25"/>
      <c r="D30" s="85"/>
      <c r="E30" s="83">
        <v>1959</v>
      </c>
      <c r="F30" s="361"/>
    </row>
    <row r="31" spans="1:6" ht="15" customHeight="1" thickBot="1">
      <c r="A31" s="396" t="s">
        <v>63</v>
      </c>
      <c r="B31" s="28" t="s">
        <v>18</v>
      </c>
      <c r="C31" s="29">
        <v>4800</v>
      </c>
      <c r="D31" s="82">
        <v>6000</v>
      </c>
      <c r="E31" s="86">
        <v>2025</v>
      </c>
      <c r="F31" s="354">
        <f>E30+E31</f>
        <v>3984</v>
      </c>
    </row>
    <row r="32" spans="1:9" s="16" customFormat="1" ht="15.75" customHeight="1" thickBot="1">
      <c r="A32" s="359" t="s">
        <v>72</v>
      </c>
      <c r="B32" s="14"/>
      <c r="C32" s="14"/>
      <c r="D32" s="14"/>
      <c r="E32" s="15"/>
      <c r="F32" s="350"/>
      <c r="H32"/>
      <c r="I32"/>
    </row>
    <row r="33" spans="1:9" s="16" customFormat="1" ht="15.75" customHeight="1">
      <c r="A33" s="355" t="s">
        <v>73</v>
      </c>
      <c r="B33" s="40" t="s">
        <v>16</v>
      </c>
      <c r="C33" s="25"/>
      <c r="D33" s="41"/>
      <c r="E33" s="42">
        <v>1386</v>
      </c>
      <c r="F33" s="361"/>
      <c r="H33"/>
      <c r="I33"/>
    </row>
    <row r="34" spans="1:9" s="16" customFormat="1" ht="15.75" customHeight="1">
      <c r="A34" s="353" t="s">
        <v>57</v>
      </c>
      <c r="B34" s="36" t="s">
        <v>18</v>
      </c>
      <c r="C34" s="22">
        <v>2500</v>
      </c>
      <c r="D34" s="82">
        <v>3000</v>
      </c>
      <c r="E34" s="38">
        <v>1152</v>
      </c>
      <c r="F34" s="354">
        <f>E33+E34</f>
        <v>2538</v>
      </c>
      <c r="H34"/>
      <c r="I34"/>
    </row>
    <row r="35" spans="1:6" ht="15">
      <c r="A35" s="355" t="s">
        <v>74</v>
      </c>
      <c r="B35" s="40" t="s">
        <v>16</v>
      </c>
      <c r="C35" s="25"/>
      <c r="D35" s="43"/>
      <c r="E35" s="42">
        <v>1104</v>
      </c>
      <c r="F35" s="361"/>
    </row>
    <row r="36" spans="1:6" ht="15">
      <c r="A36" s="353" t="s">
        <v>59</v>
      </c>
      <c r="B36" s="36" t="s">
        <v>18</v>
      </c>
      <c r="C36" s="22">
        <v>3500</v>
      </c>
      <c r="D36" s="82">
        <v>4000</v>
      </c>
      <c r="E36" s="38">
        <v>1419</v>
      </c>
      <c r="F36" s="354">
        <f>E35+E36</f>
        <v>2523</v>
      </c>
    </row>
    <row r="37" spans="1:6" ht="15">
      <c r="A37" s="355" t="s">
        <v>75</v>
      </c>
      <c r="B37" s="40" t="s">
        <v>16</v>
      </c>
      <c r="C37" s="25"/>
      <c r="D37" s="43"/>
      <c r="E37" s="42">
        <v>1254</v>
      </c>
      <c r="F37" s="361"/>
    </row>
    <row r="38" spans="1:6" ht="15">
      <c r="A38" s="353" t="s">
        <v>63</v>
      </c>
      <c r="B38" s="36" t="s">
        <v>18</v>
      </c>
      <c r="C38" s="22">
        <v>5000</v>
      </c>
      <c r="D38" s="22">
        <v>6000</v>
      </c>
      <c r="E38" s="38">
        <v>2025</v>
      </c>
      <c r="F38" s="354">
        <f>E37+E38</f>
        <v>3279</v>
      </c>
    </row>
    <row r="39" spans="1:6" ht="15">
      <c r="A39" s="355" t="s">
        <v>76</v>
      </c>
      <c r="B39" s="40" t="s">
        <v>16</v>
      </c>
      <c r="C39" s="25"/>
      <c r="D39" s="43"/>
      <c r="E39" s="42">
        <v>1464</v>
      </c>
      <c r="F39" s="361"/>
    </row>
    <row r="40" spans="1:6" ht="15">
      <c r="A40" s="353" t="s">
        <v>65</v>
      </c>
      <c r="B40" s="36" t="s">
        <v>18</v>
      </c>
      <c r="C40" s="88">
        <v>5500</v>
      </c>
      <c r="D40" s="82">
        <v>7000</v>
      </c>
      <c r="E40" s="89">
        <v>2454</v>
      </c>
      <c r="F40" s="354">
        <f>E39+E40</f>
        <v>3918</v>
      </c>
    </row>
    <row r="41" spans="1:6" ht="15">
      <c r="A41" s="355" t="s">
        <v>77</v>
      </c>
      <c r="B41" s="40" t="s">
        <v>16</v>
      </c>
      <c r="C41" s="25"/>
      <c r="D41" s="34"/>
      <c r="E41" s="42">
        <v>1764</v>
      </c>
      <c r="F41" s="361"/>
    </row>
    <row r="42" spans="1:6" ht="15" customHeight="1" thickBot="1">
      <c r="A42" s="358" t="s">
        <v>67</v>
      </c>
      <c r="B42" s="44" t="s">
        <v>18</v>
      </c>
      <c r="C42" s="29">
        <v>7100</v>
      </c>
      <c r="D42" s="29">
        <v>8100</v>
      </c>
      <c r="E42" s="46">
        <v>3057</v>
      </c>
      <c r="F42" s="354">
        <f>E41+E42</f>
        <v>4821</v>
      </c>
    </row>
    <row r="43" spans="1:6" ht="15.75" customHeight="1" thickBot="1">
      <c r="A43" s="349" t="s">
        <v>78</v>
      </c>
      <c r="B43" s="14"/>
      <c r="C43" s="14"/>
      <c r="D43" s="14"/>
      <c r="E43" s="15"/>
      <c r="F43" s="350"/>
    </row>
    <row r="44" spans="1:6" ht="30" customHeight="1">
      <c r="A44" s="393" t="s">
        <v>79</v>
      </c>
      <c r="B44" s="90" t="s">
        <v>80</v>
      </c>
      <c r="C44" s="91"/>
      <c r="D44" s="91"/>
      <c r="E44" s="33">
        <f>894+F50</f>
        <v>1158</v>
      </c>
      <c r="F44" s="360"/>
    </row>
    <row r="45" spans="1:6" ht="15" customHeight="1">
      <c r="A45" s="394" t="s">
        <v>57</v>
      </c>
      <c r="B45" s="92" t="s">
        <v>18</v>
      </c>
      <c r="C45" s="22">
        <v>2500</v>
      </c>
      <c r="D45" s="82">
        <v>3000</v>
      </c>
      <c r="E45" s="38">
        <v>1152</v>
      </c>
      <c r="F45" s="354">
        <f>E44+E45</f>
        <v>2310</v>
      </c>
    </row>
    <row r="46" spans="1:6" ht="30" customHeight="1">
      <c r="A46" s="395" t="s">
        <v>81</v>
      </c>
      <c r="B46" s="90" t="s">
        <v>80</v>
      </c>
      <c r="C46" s="93"/>
      <c r="D46" s="94"/>
      <c r="E46" s="83">
        <f>1065+F50</f>
        <v>1329</v>
      </c>
      <c r="F46" s="361"/>
    </row>
    <row r="47" spans="1:6" ht="15" customHeight="1">
      <c r="A47" s="394" t="s">
        <v>59</v>
      </c>
      <c r="B47" s="21" t="s">
        <v>18</v>
      </c>
      <c r="C47" s="22">
        <v>3500</v>
      </c>
      <c r="D47" s="22">
        <v>4000</v>
      </c>
      <c r="E47" s="84">
        <v>1419</v>
      </c>
      <c r="F47" s="354">
        <f>E46+E47</f>
        <v>2748</v>
      </c>
    </row>
    <row r="48" spans="1:6" ht="30" customHeight="1">
      <c r="A48" s="395" t="s">
        <v>82</v>
      </c>
      <c r="B48" s="95" t="s">
        <v>80</v>
      </c>
      <c r="C48" s="93"/>
      <c r="D48" s="96"/>
      <c r="E48" s="83">
        <f>1245+F50</f>
        <v>1509</v>
      </c>
      <c r="F48" s="361"/>
    </row>
    <row r="49" spans="1:6" ht="15" customHeight="1" thickBot="1">
      <c r="A49" s="396" t="s">
        <v>63</v>
      </c>
      <c r="B49" s="28" t="s">
        <v>18</v>
      </c>
      <c r="C49" s="29">
        <v>4600</v>
      </c>
      <c r="D49" s="97">
        <v>5000</v>
      </c>
      <c r="E49" s="86">
        <v>2025</v>
      </c>
      <c r="F49" s="354">
        <f>E48+E49</f>
        <v>3534</v>
      </c>
    </row>
    <row r="50" spans="1:6" ht="15.75" customHeight="1" thickBot="1">
      <c r="A50" s="351" t="s">
        <v>83</v>
      </c>
      <c r="B50" s="278" t="s">
        <v>84</v>
      </c>
      <c r="C50" s="278"/>
      <c r="D50" s="278"/>
      <c r="E50" s="278"/>
      <c r="F50" s="397">
        <v>264</v>
      </c>
    </row>
    <row r="51" spans="1:6" ht="15.75" thickBot="1">
      <c r="A51" s="349" t="s">
        <v>85</v>
      </c>
      <c r="B51" s="14"/>
      <c r="C51" s="14"/>
      <c r="D51" s="14"/>
      <c r="E51" s="15"/>
      <c r="F51" s="350"/>
    </row>
    <row r="52" spans="1:6" ht="30">
      <c r="A52" s="393" t="s">
        <v>86</v>
      </c>
      <c r="B52" s="90" t="s">
        <v>80</v>
      </c>
      <c r="C52" s="91"/>
      <c r="D52" s="91"/>
      <c r="E52" s="33">
        <f>1113+F58</f>
        <v>1443</v>
      </c>
      <c r="F52" s="360"/>
    </row>
    <row r="53" spans="1:6" ht="15">
      <c r="A53" s="394" t="s">
        <v>57</v>
      </c>
      <c r="B53" s="92" t="s">
        <v>18</v>
      </c>
      <c r="C53" s="22">
        <v>2500</v>
      </c>
      <c r="D53" s="82">
        <v>3400</v>
      </c>
      <c r="E53" s="38">
        <v>1152</v>
      </c>
      <c r="F53" s="354">
        <f>E52+E53</f>
        <v>2595</v>
      </c>
    </row>
    <row r="54" spans="1:6" ht="30">
      <c r="A54" s="393" t="s">
        <v>87</v>
      </c>
      <c r="B54" s="90" t="s">
        <v>80</v>
      </c>
      <c r="C54" s="93"/>
      <c r="D54" s="94"/>
      <c r="E54" s="83">
        <f>1323+F58</f>
        <v>1653</v>
      </c>
      <c r="F54" s="361"/>
    </row>
    <row r="55" spans="1:6" ht="15">
      <c r="A55" s="394" t="s">
        <v>59</v>
      </c>
      <c r="B55" s="21" t="s">
        <v>18</v>
      </c>
      <c r="C55" s="22">
        <v>3500</v>
      </c>
      <c r="D55" s="22">
        <v>4000</v>
      </c>
      <c r="E55" s="84">
        <v>1419</v>
      </c>
      <c r="F55" s="354">
        <f>E54+E55</f>
        <v>3072</v>
      </c>
    </row>
    <row r="56" spans="1:6" ht="30">
      <c r="A56" s="393" t="s">
        <v>88</v>
      </c>
      <c r="B56" s="95" t="s">
        <v>80</v>
      </c>
      <c r="C56" s="93"/>
      <c r="D56" s="96"/>
      <c r="E56" s="83">
        <f>1545+F58</f>
        <v>1875</v>
      </c>
      <c r="F56" s="361"/>
    </row>
    <row r="57" spans="1:6" ht="15.75" thickBot="1">
      <c r="A57" s="396" t="s">
        <v>63</v>
      </c>
      <c r="B57" s="28" t="s">
        <v>18</v>
      </c>
      <c r="C57" s="29">
        <v>4800</v>
      </c>
      <c r="D57" s="97">
        <v>6000</v>
      </c>
      <c r="E57" s="86">
        <v>2025</v>
      </c>
      <c r="F57" s="354">
        <f>E56+E57</f>
        <v>3900</v>
      </c>
    </row>
    <row r="58" spans="1:6" ht="15.75" customHeight="1" thickBot="1">
      <c r="A58" s="351" t="s">
        <v>89</v>
      </c>
      <c r="B58" s="278" t="s">
        <v>90</v>
      </c>
      <c r="C58" s="278"/>
      <c r="D58" s="278"/>
      <c r="E58" s="278"/>
      <c r="F58" s="397">
        <v>330</v>
      </c>
    </row>
    <row r="59" spans="1:6" ht="15" customHeight="1" thickBot="1">
      <c r="A59" s="398" t="s">
        <v>91</v>
      </c>
      <c r="B59" s="99"/>
      <c r="C59" s="99"/>
      <c r="D59" s="99"/>
      <c r="E59" s="100"/>
      <c r="F59" s="399"/>
    </row>
    <row r="60" spans="1:6" ht="15" customHeight="1">
      <c r="A60" s="393" t="s">
        <v>92</v>
      </c>
      <c r="B60" s="17" t="s">
        <v>16</v>
      </c>
      <c r="C60" s="17"/>
      <c r="D60" s="17"/>
      <c r="E60" s="33">
        <v>609</v>
      </c>
      <c r="F60" s="360"/>
    </row>
    <row r="61" spans="1:6" ht="15" customHeight="1">
      <c r="A61" s="394" t="s">
        <v>93</v>
      </c>
      <c r="B61" s="92" t="s">
        <v>18</v>
      </c>
      <c r="C61" s="22">
        <v>2500</v>
      </c>
      <c r="D61" s="101">
        <v>3200</v>
      </c>
      <c r="E61" s="38">
        <v>1326</v>
      </c>
      <c r="F61" s="354">
        <f>E60+E61</f>
        <v>1935</v>
      </c>
    </row>
    <row r="62" spans="1:6" ht="15" customHeight="1">
      <c r="A62" s="395" t="s">
        <v>94</v>
      </c>
      <c r="B62" s="24" t="s">
        <v>16</v>
      </c>
      <c r="C62" s="25"/>
      <c r="D62" s="24"/>
      <c r="E62" s="83">
        <v>789</v>
      </c>
      <c r="F62" s="361"/>
    </row>
    <row r="63" spans="1:6" ht="15" customHeight="1">
      <c r="A63" s="394" t="s">
        <v>95</v>
      </c>
      <c r="B63" s="21" t="s">
        <v>18</v>
      </c>
      <c r="C63" s="22">
        <v>3500</v>
      </c>
      <c r="D63" s="22">
        <v>4000</v>
      </c>
      <c r="E63" s="84">
        <v>1620</v>
      </c>
      <c r="F63" s="354">
        <f>E62+E63</f>
        <v>2409</v>
      </c>
    </row>
    <row r="64" spans="1:6" ht="15" customHeight="1">
      <c r="A64" s="395" t="s">
        <v>96</v>
      </c>
      <c r="B64" s="24" t="s">
        <v>16</v>
      </c>
      <c r="C64" s="25"/>
      <c r="D64" s="24"/>
      <c r="E64" s="83">
        <v>1125</v>
      </c>
      <c r="F64" s="361"/>
    </row>
    <row r="65" spans="1:6" ht="15" customHeight="1" thickBot="1">
      <c r="A65" s="394" t="s">
        <v>97</v>
      </c>
      <c r="B65" s="21" t="s">
        <v>18</v>
      </c>
      <c r="C65" s="22">
        <v>5000</v>
      </c>
      <c r="D65" s="22">
        <v>5800</v>
      </c>
      <c r="E65" s="84">
        <v>2319</v>
      </c>
      <c r="F65" s="354">
        <f>E64+E65</f>
        <v>3444</v>
      </c>
    </row>
    <row r="66" spans="1:6" ht="15" customHeight="1" thickBot="1">
      <c r="A66" s="398" t="s">
        <v>98</v>
      </c>
      <c r="B66" s="99"/>
      <c r="C66" s="99"/>
      <c r="D66" s="99"/>
      <c r="E66" s="100"/>
      <c r="F66" s="399"/>
    </row>
    <row r="67" spans="1:6" ht="15" customHeight="1">
      <c r="A67" s="393" t="s">
        <v>92</v>
      </c>
      <c r="B67" s="17" t="s">
        <v>16</v>
      </c>
      <c r="C67" s="17"/>
      <c r="D67" s="17"/>
      <c r="E67" s="33">
        <v>609</v>
      </c>
      <c r="F67" s="360"/>
    </row>
    <row r="68" spans="1:6" ht="15" customHeight="1">
      <c r="A68" s="394" t="s">
        <v>99</v>
      </c>
      <c r="B68" s="92" t="s">
        <v>18</v>
      </c>
      <c r="C68" s="22">
        <v>2500</v>
      </c>
      <c r="D68" s="101">
        <v>3200</v>
      </c>
      <c r="E68" s="38">
        <v>1809</v>
      </c>
      <c r="F68" s="354">
        <f>E67+E68</f>
        <v>2418</v>
      </c>
    </row>
    <row r="69" spans="1:6" ht="15" customHeight="1">
      <c r="A69" s="395" t="s">
        <v>94</v>
      </c>
      <c r="B69" s="24" t="s">
        <v>16</v>
      </c>
      <c r="C69" s="25"/>
      <c r="D69" s="24"/>
      <c r="E69" s="83">
        <v>789</v>
      </c>
      <c r="F69" s="361"/>
    </row>
    <row r="70" spans="1:6" ht="15" customHeight="1">
      <c r="A70" s="394" t="s">
        <v>100</v>
      </c>
      <c r="B70" s="21" t="s">
        <v>18</v>
      </c>
      <c r="C70" s="22">
        <v>3500</v>
      </c>
      <c r="D70" s="22">
        <v>4000</v>
      </c>
      <c r="E70" s="84">
        <v>2211</v>
      </c>
      <c r="F70" s="354">
        <f>E69+E70</f>
        <v>3000</v>
      </c>
    </row>
    <row r="71" spans="1:6" ht="15" customHeight="1">
      <c r="A71" s="395" t="s">
        <v>96</v>
      </c>
      <c r="B71" s="24" t="s">
        <v>16</v>
      </c>
      <c r="C71" s="25"/>
      <c r="D71" s="24"/>
      <c r="E71" s="83">
        <v>1125</v>
      </c>
      <c r="F71" s="361"/>
    </row>
    <row r="72" spans="1:6" ht="15" customHeight="1" thickBot="1">
      <c r="A72" s="394" t="s">
        <v>101</v>
      </c>
      <c r="B72" s="21" t="s">
        <v>18</v>
      </c>
      <c r="C72" s="22">
        <v>5000</v>
      </c>
      <c r="D72" s="22">
        <v>6000</v>
      </c>
      <c r="E72" s="84">
        <v>3150</v>
      </c>
      <c r="F72" s="354">
        <f>E71+E72</f>
        <v>4275</v>
      </c>
    </row>
    <row r="73" spans="1:6" ht="15.75" customHeight="1" thickBot="1">
      <c r="A73" s="347" t="s">
        <v>102</v>
      </c>
      <c r="B73" s="272"/>
      <c r="C73" s="272"/>
      <c r="D73" s="272"/>
      <c r="E73" s="272"/>
      <c r="F73" s="348"/>
    </row>
    <row r="74" spans="1:6" ht="15.75" customHeight="1" thickBot="1">
      <c r="A74" s="362"/>
      <c r="B74" s="47"/>
      <c r="C74" s="273"/>
      <c r="D74" s="273"/>
      <c r="E74" s="48"/>
      <c r="F74" s="363"/>
    </row>
    <row r="75" spans="1:6" ht="15" customHeight="1">
      <c r="A75" s="400" t="s">
        <v>103</v>
      </c>
      <c r="B75" s="102" t="s">
        <v>41</v>
      </c>
      <c r="C75" s="103">
        <v>3000</v>
      </c>
      <c r="D75" s="104">
        <v>4000</v>
      </c>
      <c r="E75" s="105">
        <v>1821</v>
      </c>
      <c r="F75" s="401"/>
    </row>
    <row r="76" spans="1:6" ht="15" customHeight="1">
      <c r="A76" s="368"/>
      <c r="B76" s="55" t="s">
        <v>104</v>
      </c>
      <c r="C76" s="106"/>
      <c r="D76" s="107"/>
      <c r="E76" s="108"/>
      <c r="F76" s="402"/>
    </row>
    <row r="77" spans="1:6" ht="15" customHeight="1">
      <c r="A77" s="364" t="s">
        <v>105</v>
      </c>
      <c r="B77" s="53" t="s">
        <v>41</v>
      </c>
      <c r="C77" s="109">
        <v>4000</v>
      </c>
      <c r="D77" s="110">
        <v>4500</v>
      </c>
      <c r="E77" s="52">
        <v>2139</v>
      </c>
      <c r="F77" s="403"/>
    </row>
    <row r="78" spans="1:6" ht="15" customHeight="1">
      <c r="A78" s="368"/>
      <c r="B78" s="55" t="s">
        <v>104</v>
      </c>
      <c r="C78" s="109"/>
      <c r="D78" s="111"/>
      <c r="E78" s="54"/>
      <c r="F78" s="404"/>
    </row>
    <row r="79" spans="1:6" ht="15" customHeight="1">
      <c r="A79" s="364" t="s">
        <v>106</v>
      </c>
      <c r="B79" s="53" t="s">
        <v>41</v>
      </c>
      <c r="C79" s="112">
        <v>5200</v>
      </c>
      <c r="D79" s="113">
        <v>6400</v>
      </c>
      <c r="E79" s="62">
        <v>2733</v>
      </c>
      <c r="F79" s="405"/>
    </row>
    <row r="80" spans="1:6" ht="15" customHeight="1">
      <c r="A80" s="406"/>
      <c r="B80" s="55" t="s">
        <v>104</v>
      </c>
      <c r="C80" s="109"/>
      <c r="D80" s="111"/>
      <c r="E80" s="52"/>
      <c r="F80" s="407"/>
    </row>
    <row r="81" spans="1:6" ht="15" customHeight="1">
      <c r="A81" s="364" t="s">
        <v>107</v>
      </c>
      <c r="B81" s="53" t="s">
        <v>41</v>
      </c>
      <c r="C81" s="112">
        <v>5400</v>
      </c>
      <c r="D81" s="113">
        <v>6800</v>
      </c>
      <c r="E81" s="62">
        <v>2985</v>
      </c>
      <c r="F81" s="408"/>
    </row>
    <row r="82" spans="1:6" ht="15" customHeight="1">
      <c r="A82" s="368"/>
      <c r="B82" s="55" t="s">
        <v>108</v>
      </c>
      <c r="C82" s="106"/>
      <c r="D82" s="107"/>
      <c r="E82" s="108"/>
      <c r="F82" s="409"/>
    </row>
    <row r="83" spans="1:6" ht="18" customHeight="1">
      <c r="A83" s="364" t="s">
        <v>109</v>
      </c>
      <c r="B83" s="53" t="s">
        <v>41</v>
      </c>
      <c r="C83" s="114">
        <v>7100</v>
      </c>
      <c r="D83" s="115">
        <v>8600</v>
      </c>
      <c r="E83" s="65">
        <v>4014</v>
      </c>
      <c r="F83" s="403"/>
    </row>
    <row r="84" spans="1:6" ht="16.5" customHeight="1">
      <c r="A84" s="406"/>
      <c r="B84" s="55" t="s">
        <v>110</v>
      </c>
      <c r="C84" s="116"/>
      <c r="D84" s="107"/>
      <c r="E84" s="58"/>
      <c r="F84" s="410"/>
    </row>
    <row r="85" spans="1:6" ht="15" customHeight="1">
      <c r="A85" s="364" t="s">
        <v>111</v>
      </c>
      <c r="B85" s="53" t="s">
        <v>41</v>
      </c>
      <c r="C85" s="109">
        <v>8000</v>
      </c>
      <c r="D85" s="110">
        <v>9400</v>
      </c>
      <c r="E85" s="52">
        <v>4875</v>
      </c>
      <c r="F85" s="407"/>
    </row>
    <row r="86" spans="1:6" ht="15" customHeight="1">
      <c r="A86" s="406"/>
      <c r="B86" s="55" t="s">
        <v>110</v>
      </c>
      <c r="C86" s="106"/>
      <c r="D86" s="107"/>
      <c r="E86" s="117"/>
      <c r="F86" s="411"/>
    </row>
    <row r="87" spans="1:6" ht="15" customHeight="1">
      <c r="A87" s="364" t="s">
        <v>112</v>
      </c>
      <c r="B87" s="53" t="s">
        <v>41</v>
      </c>
      <c r="C87" s="109">
        <v>10000</v>
      </c>
      <c r="D87" s="110">
        <v>12000</v>
      </c>
      <c r="E87" s="52">
        <v>6987</v>
      </c>
      <c r="F87" s="407"/>
    </row>
    <row r="88" spans="1:6" ht="15" customHeight="1">
      <c r="A88" s="406"/>
      <c r="B88" s="55" t="s">
        <v>113</v>
      </c>
      <c r="C88" s="106"/>
      <c r="D88" s="107"/>
      <c r="E88" s="117"/>
      <c r="F88" s="411"/>
    </row>
    <row r="89" spans="1:6" ht="15" customHeight="1">
      <c r="A89" s="364" t="s">
        <v>114</v>
      </c>
      <c r="B89" s="63" t="s">
        <v>41</v>
      </c>
      <c r="C89" s="109">
        <v>14000</v>
      </c>
      <c r="D89" s="110">
        <v>16000</v>
      </c>
      <c r="E89" s="52">
        <v>8850</v>
      </c>
      <c r="F89" s="407"/>
    </row>
    <row r="90" spans="1:6" ht="15" customHeight="1">
      <c r="A90" s="366"/>
      <c r="B90" s="63" t="s">
        <v>115</v>
      </c>
      <c r="C90" s="109"/>
      <c r="D90" s="111"/>
      <c r="E90" s="54"/>
      <c r="F90" s="412"/>
    </row>
    <row r="91" spans="1:6" ht="33" customHeight="1">
      <c r="A91" s="413" t="s">
        <v>116</v>
      </c>
      <c r="B91" s="118" t="s">
        <v>117</v>
      </c>
      <c r="C91" s="119"/>
      <c r="D91" s="111"/>
      <c r="E91" s="54">
        <v>1188</v>
      </c>
      <c r="F91" s="412"/>
    </row>
    <row r="92" spans="1:6" ht="36" customHeight="1" thickBot="1">
      <c r="A92" s="376" t="s">
        <v>118</v>
      </c>
      <c r="B92" s="414" t="s">
        <v>117</v>
      </c>
      <c r="C92" s="415"/>
      <c r="D92" s="416"/>
      <c r="E92" s="380">
        <v>1461</v>
      </c>
      <c r="F92" s="417"/>
    </row>
    <row r="93" spans="1:9" s="71" customFormat="1" ht="12.75">
      <c r="A93" s="66"/>
      <c r="B93" s="67"/>
      <c r="C93" s="68"/>
      <c r="D93" s="69"/>
      <c r="E93" s="70"/>
      <c r="H93"/>
      <c r="I93"/>
    </row>
    <row r="94" spans="1:9" s="71" customFormat="1" ht="22.5" customHeight="1">
      <c r="A94" s="74"/>
      <c r="B94" s="67"/>
      <c r="C94" s="68"/>
      <c r="D94" s="69"/>
      <c r="E94" s="70"/>
      <c r="G94" s="66"/>
      <c r="H94"/>
      <c r="I94"/>
    </row>
    <row r="95" spans="1:9" s="71" customFormat="1" ht="12.75" customHeight="1">
      <c r="A95" s="75"/>
      <c r="B95" s="76"/>
      <c r="C95" s="77"/>
      <c r="D95" s="75"/>
      <c r="E95" s="75"/>
      <c r="H95"/>
      <c r="I95"/>
    </row>
  </sheetData>
  <sheetProtection/>
  <mergeCells count="14">
    <mergeCell ref="C74:D74"/>
    <mergeCell ref="A8:F8"/>
    <mergeCell ref="A9:F9"/>
    <mergeCell ref="B50:E50"/>
    <mergeCell ref="B58:E58"/>
    <mergeCell ref="A73:F73"/>
    <mergeCell ref="C1:F1"/>
    <mergeCell ref="A2:E4"/>
    <mergeCell ref="F2:F4"/>
    <mergeCell ref="A5:A6"/>
    <mergeCell ref="B5:B6"/>
    <mergeCell ref="C5:C6"/>
    <mergeCell ref="E5:F5"/>
    <mergeCell ref="E6:F6"/>
  </mergeCells>
  <printOptions horizontalCentered="1"/>
  <pageMargins left="0.31527777777777777" right="0.19652777777777777" top="0.15763888888888888" bottom="0.47291666666666665" header="0.5118055555555555" footer="0.15763888888888888"/>
  <pageSetup horizontalDpi="300" verticalDpi="300" orientation="portrait" paperSize="9" scale="85"/>
  <headerFooter alignWithMargins="0">
    <oddFooter>&amp;LЦены указаны на условиях DDP Москва, включая НДС.&amp;R&amp;P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145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24.140625" style="1" customWidth="1"/>
    <col min="2" max="2" width="18.7109375" style="1" customWidth="1"/>
    <col min="3" max="4" width="11.7109375" style="1" customWidth="1"/>
    <col min="5" max="5" width="9.00390625" style="1" customWidth="1"/>
    <col min="6" max="6" width="3.7109375" style="1" customWidth="1"/>
    <col min="7" max="7" width="0" style="0" hidden="1" customWidth="1"/>
    <col min="8" max="8" width="4.28125" style="78" customWidth="1"/>
  </cols>
  <sheetData>
    <row r="1" spans="1:8" ht="84.75" customHeight="1">
      <c r="A1" s="3"/>
      <c r="B1" s="4"/>
      <c r="C1" s="265" t="s">
        <v>0</v>
      </c>
      <c r="D1" s="265"/>
      <c r="E1" s="265"/>
      <c r="F1" s="265"/>
      <c r="H1"/>
    </row>
    <row r="2" spans="1:8" ht="14.25" customHeight="1">
      <c r="A2" s="266" t="s">
        <v>119</v>
      </c>
      <c r="B2" s="266"/>
      <c r="C2" s="266"/>
      <c r="D2" s="266"/>
      <c r="E2" s="266"/>
      <c r="F2" s="279"/>
      <c r="H2"/>
    </row>
    <row r="3" spans="1:8" ht="14.25" customHeight="1">
      <c r="A3" s="266"/>
      <c r="B3" s="266"/>
      <c r="C3" s="266"/>
      <c r="D3" s="266"/>
      <c r="E3" s="266"/>
      <c r="F3" s="279"/>
      <c r="H3"/>
    </row>
    <row r="4" spans="1:8" ht="14.25" customHeight="1">
      <c r="A4" s="310"/>
      <c r="B4" s="310"/>
      <c r="C4" s="310"/>
      <c r="D4" s="310"/>
      <c r="E4" s="310"/>
      <c r="F4" s="383"/>
      <c r="H4"/>
    </row>
    <row r="5" spans="1:6" ht="15" customHeight="1">
      <c r="A5" s="336" t="s">
        <v>120</v>
      </c>
      <c r="B5" s="418" t="s">
        <v>3</v>
      </c>
      <c r="C5" s="419" t="s">
        <v>121</v>
      </c>
      <c r="D5" s="420"/>
      <c r="E5" s="421" t="s">
        <v>5</v>
      </c>
      <c r="F5" s="422"/>
    </row>
    <row r="6" spans="1:8" s="9" customFormat="1" ht="15">
      <c r="A6" s="342"/>
      <c r="B6" s="280"/>
      <c r="C6" s="281"/>
      <c r="D6" s="122" t="s">
        <v>6</v>
      </c>
      <c r="E6" s="283" t="s">
        <v>7</v>
      </c>
      <c r="F6" s="423"/>
      <c r="H6" s="123"/>
    </row>
    <row r="7" spans="1:6" ht="15" customHeight="1">
      <c r="A7" s="424"/>
      <c r="B7" s="124"/>
      <c r="C7" s="125" t="s">
        <v>9</v>
      </c>
      <c r="D7" s="126" t="s">
        <v>9</v>
      </c>
      <c r="E7" s="284"/>
      <c r="F7" s="425"/>
    </row>
    <row r="8" spans="1:8" s="16" customFormat="1" ht="9.75" customHeight="1">
      <c r="A8" s="426"/>
      <c r="B8" s="285"/>
      <c r="C8" s="285"/>
      <c r="D8" s="285"/>
      <c r="E8" s="285"/>
      <c r="F8" s="427"/>
      <c r="H8" s="87"/>
    </row>
    <row r="9" spans="1:6" ht="14.25" customHeight="1">
      <c r="A9" s="428" t="s">
        <v>122</v>
      </c>
      <c r="B9" s="286"/>
      <c r="C9" s="286"/>
      <c r="D9" s="286"/>
      <c r="E9" s="286"/>
      <c r="F9" s="429"/>
    </row>
    <row r="10" spans="1:6" ht="14.25" customHeight="1">
      <c r="A10" s="430" t="s">
        <v>13</v>
      </c>
      <c r="B10" s="128"/>
      <c r="C10" s="14"/>
      <c r="D10" s="14"/>
      <c r="E10" s="15"/>
      <c r="F10" s="350"/>
    </row>
    <row r="11" spans="1:6" ht="14.25" customHeight="1">
      <c r="A11" s="353" t="s">
        <v>123</v>
      </c>
      <c r="B11" s="21" t="s">
        <v>16</v>
      </c>
      <c r="C11" s="22">
        <v>3600</v>
      </c>
      <c r="D11" s="22">
        <v>5000</v>
      </c>
      <c r="E11" s="287">
        <v>1374</v>
      </c>
      <c r="F11" s="431"/>
    </row>
    <row r="12" spans="1:6" ht="14.25" customHeight="1">
      <c r="A12" s="432" t="s">
        <v>124</v>
      </c>
      <c r="B12" s="129" t="s">
        <v>16</v>
      </c>
      <c r="C12" s="130">
        <v>4600</v>
      </c>
      <c r="D12" s="130">
        <v>6300</v>
      </c>
      <c r="E12" s="288">
        <v>1425</v>
      </c>
      <c r="F12" s="433"/>
    </row>
    <row r="13" spans="1:6" ht="14.25" customHeight="1">
      <c r="A13" s="432" t="s">
        <v>125</v>
      </c>
      <c r="B13" s="129" t="s">
        <v>16</v>
      </c>
      <c r="C13" s="22">
        <v>6000</v>
      </c>
      <c r="D13" s="22">
        <v>7400</v>
      </c>
      <c r="E13" s="288">
        <v>1890</v>
      </c>
      <c r="F13" s="433"/>
    </row>
    <row r="14" spans="1:6" ht="14.25" customHeight="1">
      <c r="A14" s="432" t="s">
        <v>126</v>
      </c>
      <c r="B14" s="129" t="s">
        <v>16</v>
      </c>
      <c r="C14" s="130">
        <v>7100</v>
      </c>
      <c r="D14" s="130">
        <v>9500</v>
      </c>
      <c r="E14" s="288">
        <v>2274</v>
      </c>
      <c r="F14" s="433"/>
    </row>
    <row r="15" spans="1:6" ht="14.25" customHeight="1">
      <c r="A15" s="432" t="s">
        <v>127</v>
      </c>
      <c r="B15" s="129" t="s">
        <v>16</v>
      </c>
      <c r="C15" s="130">
        <v>10000</v>
      </c>
      <c r="D15" s="130">
        <v>11200</v>
      </c>
      <c r="E15" s="289">
        <v>2313</v>
      </c>
      <c r="F15" s="434"/>
    </row>
    <row r="16" spans="1:6" ht="14.25" customHeight="1">
      <c r="A16" s="435" t="s">
        <v>128</v>
      </c>
      <c r="B16" s="131"/>
      <c r="C16" s="6"/>
      <c r="D16" s="6"/>
      <c r="E16" s="132"/>
      <c r="F16" s="436"/>
    </row>
    <row r="17" spans="1:6" ht="14.25" customHeight="1">
      <c r="A17" s="437" t="s">
        <v>129</v>
      </c>
      <c r="B17" s="133" t="s">
        <v>16</v>
      </c>
      <c r="C17" s="134">
        <v>5000</v>
      </c>
      <c r="D17" s="134">
        <v>6000</v>
      </c>
      <c r="E17" s="287">
        <v>1842</v>
      </c>
      <c r="F17" s="431"/>
    </row>
    <row r="18" spans="1:6" ht="14.25" customHeight="1">
      <c r="A18" s="432" t="s">
        <v>130</v>
      </c>
      <c r="B18" s="129" t="s">
        <v>16</v>
      </c>
      <c r="C18" s="22">
        <v>6000</v>
      </c>
      <c r="D18" s="22">
        <v>7000</v>
      </c>
      <c r="E18" s="288">
        <v>2088</v>
      </c>
      <c r="F18" s="433"/>
    </row>
    <row r="19" spans="1:6" ht="14.25" customHeight="1">
      <c r="A19" s="432" t="s">
        <v>131</v>
      </c>
      <c r="B19" s="129" t="s">
        <v>16</v>
      </c>
      <c r="C19" s="22">
        <v>7100</v>
      </c>
      <c r="D19" s="22">
        <v>7600</v>
      </c>
      <c r="E19" s="288">
        <v>2442</v>
      </c>
      <c r="F19" s="433"/>
    </row>
    <row r="20" spans="1:6" ht="14.25" customHeight="1">
      <c r="A20" s="432" t="s">
        <v>132</v>
      </c>
      <c r="B20" s="129" t="s">
        <v>16</v>
      </c>
      <c r="C20" s="22">
        <v>10000</v>
      </c>
      <c r="D20" s="22">
        <v>11200</v>
      </c>
      <c r="E20" s="288">
        <v>2577</v>
      </c>
      <c r="F20" s="433"/>
    </row>
    <row r="21" spans="1:6" ht="14.25" customHeight="1">
      <c r="A21" s="432" t="s">
        <v>133</v>
      </c>
      <c r="B21" s="129" t="s">
        <v>16</v>
      </c>
      <c r="C21" s="22">
        <v>12500</v>
      </c>
      <c r="D21" s="22">
        <v>14000</v>
      </c>
      <c r="E21" s="288">
        <v>3024</v>
      </c>
      <c r="F21" s="433"/>
    </row>
    <row r="22" spans="1:6" ht="14.25" customHeight="1">
      <c r="A22" s="432" t="s">
        <v>134</v>
      </c>
      <c r="B22" s="129" t="s">
        <v>16</v>
      </c>
      <c r="C22" s="22">
        <v>14000</v>
      </c>
      <c r="D22" s="22">
        <v>16000</v>
      </c>
      <c r="E22" s="289">
        <v>3078</v>
      </c>
      <c r="F22" s="434"/>
    </row>
    <row r="23" spans="1:6" ht="14.25" customHeight="1">
      <c r="A23" s="430" t="s">
        <v>135</v>
      </c>
      <c r="B23" s="135"/>
      <c r="C23" s="14"/>
      <c r="D23" s="14"/>
      <c r="E23" s="136"/>
      <c r="F23" s="438"/>
    </row>
    <row r="24" spans="1:6" ht="18" customHeight="1">
      <c r="A24" s="353" t="s">
        <v>136</v>
      </c>
      <c r="B24" s="129" t="s">
        <v>16</v>
      </c>
      <c r="C24" s="22">
        <v>3600</v>
      </c>
      <c r="D24" s="22">
        <v>4100</v>
      </c>
      <c r="E24" s="287">
        <f>1410+E31</f>
        <v>2184</v>
      </c>
      <c r="F24" s="431"/>
    </row>
    <row r="25" spans="1:6" ht="14.25" customHeight="1">
      <c r="A25" s="353" t="s">
        <v>137</v>
      </c>
      <c r="B25" s="129" t="s">
        <v>16</v>
      </c>
      <c r="C25" s="22">
        <v>5000</v>
      </c>
      <c r="D25" s="22">
        <v>6000</v>
      </c>
      <c r="E25" s="288">
        <f>1521+E31</f>
        <v>2295</v>
      </c>
      <c r="F25" s="433"/>
    </row>
    <row r="26" spans="1:6" ht="18" customHeight="1">
      <c r="A26" s="353" t="s">
        <v>138</v>
      </c>
      <c r="B26" s="129" t="s">
        <v>16</v>
      </c>
      <c r="C26" s="22">
        <v>6000</v>
      </c>
      <c r="D26" s="22">
        <v>7000</v>
      </c>
      <c r="E26" s="288">
        <f>1674+E31</f>
        <v>2448</v>
      </c>
      <c r="F26" s="433"/>
    </row>
    <row r="27" spans="1:6" ht="14.25" customHeight="1">
      <c r="A27" s="353" t="s">
        <v>139</v>
      </c>
      <c r="B27" s="129" t="s">
        <v>16</v>
      </c>
      <c r="C27" s="22">
        <v>7100</v>
      </c>
      <c r="D27" s="22">
        <v>8000</v>
      </c>
      <c r="E27" s="288">
        <f>1842+E31</f>
        <v>2616</v>
      </c>
      <c r="F27" s="433"/>
    </row>
    <row r="28" spans="1:6" ht="18" customHeight="1">
      <c r="A28" s="353" t="s">
        <v>140</v>
      </c>
      <c r="B28" s="129" t="s">
        <v>16</v>
      </c>
      <c r="C28" s="22">
        <v>10000</v>
      </c>
      <c r="D28" s="22">
        <v>11200</v>
      </c>
      <c r="E28" s="288">
        <f>2364+E31</f>
        <v>3138</v>
      </c>
      <c r="F28" s="433"/>
    </row>
    <row r="29" spans="1:6" ht="14.25" customHeight="1">
      <c r="A29" s="353" t="s">
        <v>141</v>
      </c>
      <c r="B29" s="129" t="s">
        <v>16</v>
      </c>
      <c r="C29" s="22">
        <v>12500</v>
      </c>
      <c r="D29" s="22">
        <v>14000</v>
      </c>
      <c r="E29" s="288">
        <f>2511+E31</f>
        <v>3285</v>
      </c>
      <c r="F29" s="433"/>
    </row>
    <row r="30" spans="1:6" ht="18" customHeight="1">
      <c r="A30" s="432" t="s">
        <v>142</v>
      </c>
      <c r="B30" s="129" t="s">
        <v>16</v>
      </c>
      <c r="C30" s="22">
        <v>14000</v>
      </c>
      <c r="D30" s="22">
        <v>16000</v>
      </c>
      <c r="E30" s="288">
        <f>2724+E31</f>
        <v>3498</v>
      </c>
      <c r="F30" s="433"/>
    </row>
    <row r="31" spans="1:8" s="16" customFormat="1" ht="26.25" customHeight="1">
      <c r="A31" s="439" t="s">
        <v>143</v>
      </c>
      <c r="B31" s="290" t="s">
        <v>144</v>
      </c>
      <c r="C31" s="290"/>
      <c r="D31" s="290"/>
      <c r="E31" s="289">
        <v>774</v>
      </c>
      <c r="F31" s="434"/>
      <c r="H31" s="87"/>
    </row>
    <row r="32" spans="1:6" ht="14.25" customHeight="1">
      <c r="A32" s="430" t="s">
        <v>145</v>
      </c>
      <c r="B32" s="135"/>
      <c r="C32" s="14"/>
      <c r="D32" s="14"/>
      <c r="E32" s="136"/>
      <c r="F32" s="438"/>
    </row>
    <row r="33" spans="1:6" ht="18" customHeight="1">
      <c r="A33" s="353" t="s">
        <v>136</v>
      </c>
      <c r="B33" s="129" t="s">
        <v>16</v>
      </c>
      <c r="C33" s="22">
        <v>3600</v>
      </c>
      <c r="D33" s="22">
        <v>4100</v>
      </c>
      <c r="E33" s="287">
        <f>1410+E40</f>
        <v>2085</v>
      </c>
      <c r="F33" s="431"/>
    </row>
    <row r="34" spans="1:6" ht="14.25" customHeight="1">
      <c r="A34" s="353" t="s">
        <v>137</v>
      </c>
      <c r="B34" s="129" t="s">
        <v>16</v>
      </c>
      <c r="C34" s="22">
        <v>5000</v>
      </c>
      <c r="D34" s="22">
        <v>6000</v>
      </c>
      <c r="E34" s="288">
        <f>1521+E40</f>
        <v>2196</v>
      </c>
      <c r="F34" s="433"/>
    </row>
    <row r="35" spans="1:6" ht="18" customHeight="1">
      <c r="A35" s="353" t="s">
        <v>138</v>
      </c>
      <c r="B35" s="129" t="s">
        <v>16</v>
      </c>
      <c r="C35" s="22">
        <v>6000</v>
      </c>
      <c r="D35" s="22">
        <v>7000</v>
      </c>
      <c r="E35" s="288">
        <f>1674+E40</f>
        <v>2349</v>
      </c>
      <c r="F35" s="433"/>
    </row>
    <row r="36" spans="1:6" ht="14.25" customHeight="1">
      <c r="A36" s="353" t="s">
        <v>139</v>
      </c>
      <c r="B36" s="129" t="s">
        <v>16</v>
      </c>
      <c r="C36" s="22">
        <v>7100</v>
      </c>
      <c r="D36" s="22">
        <v>8000</v>
      </c>
      <c r="E36" s="288">
        <f>1842+E40</f>
        <v>2517</v>
      </c>
      <c r="F36" s="433"/>
    </row>
    <row r="37" spans="1:6" ht="18" customHeight="1">
      <c r="A37" s="353" t="s">
        <v>140</v>
      </c>
      <c r="B37" s="129" t="s">
        <v>16</v>
      </c>
      <c r="C37" s="22">
        <v>10000</v>
      </c>
      <c r="D37" s="22">
        <v>11200</v>
      </c>
      <c r="E37" s="288">
        <f>2364+E40</f>
        <v>3039</v>
      </c>
      <c r="F37" s="433"/>
    </row>
    <row r="38" spans="1:6" ht="14.25" customHeight="1">
      <c r="A38" s="353" t="s">
        <v>141</v>
      </c>
      <c r="B38" s="129" t="s">
        <v>16</v>
      </c>
      <c r="C38" s="22">
        <v>12500</v>
      </c>
      <c r="D38" s="22">
        <v>14000</v>
      </c>
      <c r="E38" s="288">
        <f>2511+E40</f>
        <v>3186</v>
      </c>
      <c r="F38" s="433"/>
    </row>
    <row r="39" spans="1:6" ht="18" customHeight="1">
      <c r="A39" s="432" t="s">
        <v>142</v>
      </c>
      <c r="B39" s="129" t="s">
        <v>16</v>
      </c>
      <c r="C39" s="22">
        <v>14000</v>
      </c>
      <c r="D39" s="22">
        <v>16000</v>
      </c>
      <c r="E39" s="288">
        <f>2724+E40</f>
        <v>3399</v>
      </c>
      <c r="F39" s="433"/>
    </row>
    <row r="40" spans="1:8" s="16" customFormat="1" ht="27" customHeight="1">
      <c r="A40" s="439" t="s">
        <v>146</v>
      </c>
      <c r="B40" s="290" t="s">
        <v>147</v>
      </c>
      <c r="C40" s="290"/>
      <c r="D40" s="290"/>
      <c r="E40" s="289">
        <v>675</v>
      </c>
      <c r="F40" s="434"/>
      <c r="H40" s="87"/>
    </row>
    <row r="41" spans="1:8" s="16" customFormat="1" ht="14.25" customHeight="1">
      <c r="A41" s="430" t="s">
        <v>72</v>
      </c>
      <c r="B41" s="14"/>
      <c r="C41" s="14"/>
      <c r="D41" s="14"/>
      <c r="E41" s="136"/>
      <c r="F41" s="438"/>
      <c r="H41" s="87"/>
    </row>
    <row r="42" spans="1:8" s="16" customFormat="1" ht="14.25" customHeight="1">
      <c r="A42" s="353" t="s">
        <v>148</v>
      </c>
      <c r="B42" s="129" t="s">
        <v>16</v>
      </c>
      <c r="C42" s="22">
        <v>3600</v>
      </c>
      <c r="D42" s="22">
        <v>4100</v>
      </c>
      <c r="E42" s="287">
        <v>1380</v>
      </c>
      <c r="F42" s="431"/>
      <c r="H42" s="87"/>
    </row>
    <row r="43" spans="1:8" s="16" customFormat="1" ht="14.25" customHeight="1">
      <c r="A43" s="353" t="s">
        <v>149</v>
      </c>
      <c r="B43" s="129" t="s">
        <v>16</v>
      </c>
      <c r="C43" s="22">
        <v>4900</v>
      </c>
      <c r="D43" s="22">
        <v>6000</v>
      </c>
      <c r="E43" s="288">
        <v>1605</v>
      </c>
      <c r="F43" s="433"/>
      <c r="H43" s="87"/>
    </row>
    <row r="44" spans="1:8" s="16" customFormat="1" ht="13.5" customHeight="1">
      <c r="A44" s="353" t="s">
        <v>150</v>
      </c>
      <c r="B44" s="129" t="s">
        <v>16</v>
      </c>
      <c r="C44" s="22">
        <v>6000</v>
      </c>
      <c r="D44" s="22">
        <v>7000</v>
      </c>
      <c r="E44" s="288">
        <v>1776</v>
      </c>
      <c r="F44" s="433"/>
      <c r="H44" s="87"/>
    </row>
    <row r="45" spans="1:8" s="16" customFormat="1" ht="14.25" customHeight="1">
      <c r="A45" s="353" t="s">
        <v>151</v>
      </c>
      <c r="B45" s="129" t="s">
        <v>16</v>
      </c>
      <c r="C45" s="22">
        <v>7100</v>
      </c>
      <c r="D45" s="22">
        <v>8000</v>
      </c>
      <c r="E45" s="288">
        <v>1971</v>
      </c>
      <c r="F45" s="433"/>
      <c r="H45" s="87"/>
    </row>
    <row r="46" spans="1:6" ht="14.25" customHeight="1">
      <c r="A46" s="353" t="s">
        <v>152</v>
      </c>
      <c r="B46" s="129" t="s">
        <v>16</v>
      </c>
      <c r="C46" s="22">
        <v>10000</v>
      </c>
      <c r="D46" s="22">
        <v>11200</v>
      </c>
      <c r="E46" s="288">
        <v>1995</v>
      </c>
      <c r="F46" s="433"/>
    </row>
    <row r="47" spans="1:6" ht="14.25" customHeight="1">
      <c r="A47" s="353" t="s">
        <v>153</v>
      </c>
      <c r="B47" s="129" t="s">
        <v>16</v>
      </c>
      <c r="C47" s="22">
        <v>12500</v>
      </c>
      <c r="D47" s="22">
        <v>14000</v>
      </c>
      <c r="E47" s="288">
        <v>2478</v>
      </c>
      <c r="F47" s="433"/>
    </row>
    <row r="48" spans="1:6" ht="14.25" customHeight="1">
      <c r="A48" s="353" t="s">
        <v>154</v>
      </c>
      <c r="B48" s="129" t="s">
        <v>16</v>
      </c>
      <c r="C48" s="22">
        <v>14000</v>
      </c>
      <c r="D48" s="22">
        <v>16000</v>
      </c>
      <c r="E48" s="289">
        <v>2853</v>
      </c>
      <c r="F48" s="434"/>
    </row>
    <row r="49" spans="1:8" s="16" customFormat="1" ht="14.25" customHeight="1">
      <c r="A49" s="430" t="s">
        <v>155</v>
      </c>
      <c r="B49" s="14"/>
      <c r="C49" s="14"/>
      <c r="D49" s="14"/>
      <c r="E49" s="136"/>
      <c r="F49" s="438"/>
      <c r="H49" s="87"/>
    </row>
    <row r="50" spans="1:8" s="16" customFormat="1" ht="13.5" customHeight="1">
      <c r="A50" s="353" t="s">
        <v>156</v>
      </c>
      <c r="B50" s="129" t="s">
        <v>16</v>
      </c>
      <c r="C50" s="22">
        <v>6000</v>
      </c>
      <c r="D50" s="22">
        <v>7000</v>
      </c>
      <c r="E50" s="287">
        <v>1665</v>
      </c>
      <c r="F50" s="431"/>
      <c r="H50" s="87"/>
    </row>
    <row r="51" spans="1:8" s="16" customFormat="1" ht="14.25" customHeight="1">
      <c r="A51" s="353" t="s">
        <v>157</v>
      </c>
      <c r="B51" s="129" t="s">
        <v>16</v>
      </c>
      <c r="C51" s="22">
        <v>7100</v>
      </c>
      <c r="D51" s="22">
        <v>8000</v>
      </c>
      <c r="E51" s="288">
        <v>1707</v>
      </c>
      <c r="F51" s="433"/>
      <c r="H51" s="87"/>
    </row>
    <row r="52" spans="1:6" ht="14.25" customHeight="1">
      <c r="A52" s="353" t="s">
        <v>158</v>
      </c>
      <c r="B52" s="129" t="s">
        <v>16</v>
      </c>
      <c r="C52" s="22">
        <v>10000</v>
      </c>
      <c r="D52" s="22">
        <v>11200</v>
      </c>
      <c r="E52" s="289">
        <v>2070</v>
      </c>
      <c r="F52" s="434"/>
    </row>
    <row r="53" spans="1:6" ht="14.25" customHeight="1">
      <c r="A53" s="430" t="s">
        <v>159</v>
      </c>
      <c r="B53" s="14"/>
      <c r="C53" s="14"/>
      <c r="D53" s="14"/>
      <c r="E53" s="136"/>
      <c r="F53" s="438"/>
    </row>
    <row r="54" spans="1:6" ht="14.25" customHeight="1">
      <c r="A54" s="353" t="s">
        <v>160</v>
      </c>
      <c r="B54" s="129" t="s">
        <v>16</v>
      </c>
      <c r="C54" s="22">
        <v>7100</v>
      </c>
      <c r="D54" s="22">
        <v>7600</v>
      </c>
      <c r="E54" s="287">
        <v>2673</v>
      </c>
      <c r="F54" s="431"/>
    </row>
    <row r="55" spans="1:6" ht="14.25" customHeight="1">
      <c r="A55" s="353" t="s">
        <v>161</v>
      </c>
      <c r="B55" s="129" t="s">
        <v>16</v>
      </c>
      <c r="C55" s="22">
        <v>10000</v>
      </c>
      <c r="D55" s="22">
        <v>11200</v>
      </c>
      <c r="E55" s="288">
        <v>2811</v>
      </c>
      <c r="F55" s="433"/>
    </row>
    <row r="56" spans="1:6" ht="14.25" customHeight="1">
      <c r="A56" s="353" t="s">
        <v>162</v>
      </c>
      <c r="B56" s="129" t="s">
        <v>16</v>
      </c>
      <c r="C56" s="22">
        <v>12400</v>
      </c>
      <c r="D56" s="22">
        <v>14000</v>
      </c>
      <c r="E56" s="288">
        <v>3075</v>
      </c>
      <c r="F56" s="433"/>
    </row>
    <row r="57" spans="1:6" ht="14.25" customHeight="1">
      <c r="A57" s="353" t="s">
        <v>163</v>
      </c>
      <c r="B57" s="129" t="s">
        <v>16</v>
      </c>
      <c r="C57" s="22">
        <v>13800</v>
      </c>
      <c r="D57" s="22">
        <v>16000</v>
      </c>
      <c r="E57" s="289">
        <v>3147</v>
      </c>
      <c r="F57" s="434"/>
    </row>
    <row r="58" spans="1:6" ht="14.25" customHeight="1">
      <c r="A58" s="430" t="s">
        <v>164</v>
      </c>
      <c r="B58" s="14"/>
      <c r="C58" s="14"/>
      <c r="D58" s="14"/>
      <c r="E58" s="136"/>
      <c r="F58" s="438"/>
    </row>
    <row r="59" spans="1:6" ht="14.25" customHeight="1">
      <c r="A59" s="353" t="s">
        <v>165</v>
      </c>
      <c r="B59" s="129" t="s">
        <v>16</v>
      </c>
      <c r="C59" s="22">
        <v>7100</v>
      </c>
      <c r="D59" s="22">
        <v>7600</v>
      </c>
      <c r="E59" s="287">
        <v>3405</v>
      </c>
      <c r="F59" s="431"/>
    </row>
    <row r="60" spans="1:6" ht="14.25" customHeight="1">
      <c r="A60" s="440" t="s">
        <v>166</v>
      </c>
      <c r="B60" s="138" t="s">
        <v>16</v>
      </c>
      <c r="C60" s="139">
        <v>12500</v>
      </c>
      <c r="D60" s="139">
        <v>13800</v>
      </c>
      <c r="E60" s="289">
        <v>4713</v>
      </c>
      <c r="F60" s="434"/>
    </row>
    <row r="61" spans="1:6" ht="14.25" customHeight="1">
      <c r="A61" s="441"/>
      <c r="B61" s="140"/>
      <c r="C61" s="141"/>
      <c r="D61" s="141"/>
      <c r="E61" s="142"/>
      <c r="F61" s="442"/>
    </row>
    <row r="62" spans="1:6" ht="14.25" customHeight="1">
      <c r="A62" s="428" t="s">
        <v>167</v>
      </c>
      <c r="B62" s="286"/>
      <c r="C62" s="286"/>
      <c r="D62" s="286"/>
      <c r="E62" s="286"/>
      <c r="F62" s="429"/>
    </row>
    <row r="63" spans="1:6" ht="15">
      <c r="A63" s="430" t="s">
        <v>29</v>
      </c>
      <c r="B63" s="135"/>
      <c r="C63" s="14"/>
      <c r="D63" s="14"/>
      <c r="E63" s="15"/>
      <c r="F63" s="350"/>
    </row>
    <row r="64" spans="1:6" ht="15">
      <c r="A64" s="353" t="s">
        <v>168</v>
      </c>
      <c r="B64" s="129" t="s">
        <v>18</v>
      </c>
      <c r="C64" s="22">
        <v>8000</v>
      </c>
      <c r="D64" s="22"/>
      <c r="E64" s="287">
        <v>2394</v>
      </c>
      <c r="F64" s="431"/>
    </row>
    <row r="65" spans="1:6" ht="15">
      <c r="A65" s="353" t="s">
        <v>169</v>
      </c>
      <c r="B65" s="129" t="s">
        <v>18</v>
      </c>
      <c r="C65" s="22">
        <v>8000</v>
      </c>
      <c r="D65" s="22"/>
      <c r="E65" s="288">
        <v>2394</v>
      </c>
      <c r="F65" s="433"/>
    </row>
    <row r="66" spans="1:6" ht="15">
      <c r="A66" s="353" t="s">
        <v>170</v>
      </c>
      <c r="B66" s="129" t="s">
        <v>18</v>
      </c>
      <c r="C66" s="22">
        <v>10000</v>
      </c>
      <c r="D66" s="22"/>
      <c r="E66" s="288">
        <v>2958</v>
      </c>
      <c r="F66" s="433"/>
    </row>
    <row r="67" spans="1:6" ht="15">
      <c r="A67" s="353" t="s">
        <v>171</v>
      </c>
      <c r="B67" s="129" t="s">
        <v>18</v>
      </c>
      <c r="C67" s="22">
        <v>12300</v>
      </c>
      <c r="D67" s="22"/>
      <c r="E67" s="288">
        <v>3426</v>
      </c>
      <c r="F67" s="433"/>
    </row>
    <row r="68" spans="1:6" ht="15">
      <c r="A68" s="353" t="s">
        <v>172</v>
      </c>
      <c r="B68" s="129" t="s">
        <v>18</v>
      </c>
      <c r="C68" s="22">
        <v>14200</v>
      </c>
      <c r="D68" s="22"/>
      <c r="E68" s="289">
        <v>4047</v>
      </c>
      <c r="F68" s="434"/>
    </row>
    <row r="69" spans="1:6" ht="15">
      <c r="A69" s="443" t="s">
        <v>14</v>
      </c>
      <c r="B69" s="128"/>
      <c r="C69" s="14"/>
      <c r="D69" s="14"/>
      <c r="E69" s="136"/>
      <c r="F69" s="438"/>
    </row>
    <row r="70" spans="1:6" ht="15">
      <c r="A70" s="353" t="s">
        <v>173</v>
      </c>
      <c r="B70" s="129" t="s">
        <v>18</v>
      </c>
      <c r="C70" s="22">
        <v>8000</v>
      </c>
      <c r="D70" s="22">
        <v>9000</v>
      </c>
      <c r="E70" s="287">
        <v>2676</v>
      </c>
      <c r="F70" s="431"/>
    </row>
    <row r="71" spans="1:6" ht="15">
      <c r="A71" s="353" t="s">
        <v>174</v>
      </c>
      <c r="B71" s="129" t="s">
        <v>18</v>
      </c>
      <c r="C71" s="22">
        <v>8000</v>
      </c>
      <c r="D71" s="22">
        <v>9000</v>
      </c>
      <c r="E71" s="288">
        <v>2676</v>
      </c>
      <c r="F71" s="433"/>
    </row>
    <row r="72" spans="1:6" ht="15">
      <c r="A72" s="353" t="s">
        <v>175</v>
      </c>
      <c r="B72" s="129" t="s">
        <v>18</v>
      </c>
      <c r="C72" s="22">
        <v>10000</v>
      </c>
      <c r="D72" s="22">
        <v>11500</v>
      </c>
      <c r="E72" s="288">
        <v>3282</v>
      </c>
      <c r="F72" s="433"/>
    </row>
    <row r="73" spans="1:6" ht="15">
      <c r="A73" s="353" t="s">
        <v>176</v>
      </c>
      <c r="B73" s="129" t="s">
        <v>18</v>
      </c>
      <c r="C73" s="22">
        <v>12300</v>
      </c>
      <c r="D73" s="22">
        <v>14300</v>
      </c>
      <c r="E73" s="288">
        <v>3924</v>
      </c>
      <c r="F73" s="433"/>
    </row>
    <row r="74" spans="1:6" ht="15">
      <c r="A74" s="353" t="s">
        <v>177</v>
      </c>
      <c r="B74" s="129" t="s">
        <v>18</v>
      </c>
      <c r="C74" s="22">
        <v>14200</v>
      </c>
      <c r="D74" s="22">
        <v>17000</v>
      </c>
      <c r="E74" s="289">
        <v>4671</v>
      </c>
      <c r="F74" s="434"/>
    </row>
    <row r="75" spans="1:6" ht="15">
      <c r="A75" s="444" t="s">
        <v>178</v>
      </c>
      <c r="B75" s="128"/>
      <c r="C75" s="14"/>
      <c r="D75" s="14"/>
      <c r="E75" s="136"/>
      <c r="F75" s="438"/>
    </row>
    <row r="76" spans="1:6" ht="15">
      <c r="A76" s="437" t="s">
        <v>179</v>
      </c>
      <c r="B76" s="133" t="s">
        <v>18</v>
      </c>
      <c r="C76" s="134">
        <v>2500</v>
      </c>
      <c r="D76" s="134">
        <v>3000</v>
      </c>
      <c r="E76" s="287">
        <v>1488</v>
      </c>
      <c r="F76" s="431"/>
    </row>
    <row r="77" spans="1:6" ht="15">
      <c r="A77" s="353" t="s">
        <v>180</v>
      </c>
      <c r="B77" s="129" t="s">
        <v>18</v>
      </c>
      <c r="C77" s="22">
        <v>3500</v>
      </c>
      <c r="D77" s="22">
        <v>4000</v>
      </c>
      <c r="E77" s="288">
        <v>1692</v>
      </c>
      <c r="F77" s="433"/>
    </row>
    <row r="78" spans="1:6" ht="15">
      <c r="A78" s="353" t="s">
        <v>181</v>
      </c>
      <c r="B78" s="129" t="s">
        <v>18</v>
      </c>
      <c r="C78" s="22">
        <v>5000</v>
      </c>
      <c r="D78" s="22">
        <v>5900</v>
      </c>
      <c r="E78" s="288">
        <v>1986</v>
      </c>
      <c r="F78" s="433"/>
    </row>
    <row r="79" spans="1:6" ht="15">
      <c r="A79" s="353" t="s">
        <v>182</v>
      </c>
      <c r="B79" s="129" t="s">
        <v>18</v>
      </c>
      <c r="C79" s="22">
        <v>5500</v>
      </c>
      <c r="D79" s="22">
        <v>6900</v>
      </c>
      <c r="E79" s="288">
        <v>2316</v>
      </c>
      <c r="F79" s="433"/>
    </row>
    <row r="80" spans="1:6" ht="15">
      <c r="A80" s="353" t="s">
        <v>183</v>
      </c>
      <c r="B80" s="129" t="s">
        <v>18</v>
      </c>
      <c r="C80" s="22">
        <v>7100</v>
      </c>
      <c r="D80" s="22">
        <v>8100</v>
      </c>
      <c r="E80" s="288">
        <v>2568</v>
      </c>
      <c r="F80" s="433"/>
    </row>
    <row r="81" spans="1:6" ht="15">
      <c r="A81" s="353" t="s">
        <v>184</v>
      </c>
      <c r="B81" s="129" t="s">
        <v>18</v>
      </c>
      <c r="C81" s="22">
        <v>9400</v>
      </c>
      <c r="D81" s="22">
        <v>11200</v>
      </c>
      <c r="E81" s="288">
        <v>4605</v>
      </c>
      <c r="F81" s="433"/>
    </row>
    <row r="82" spans="1:8" s="71" customFormat="1" ht="16.5" customHeight="1">
      <c r="A82" s="353" t="s">
        <v>185</v>
      </c>
      <c r="B82" s="129" t="s">
        <v>18</v>
      </c>
      <c r="C82" s="22">
        <v>12300</v>
      </c>
      <c r="D82" s="22">
        <v>14000</v>
      </c>
      <c r="E82" s="288">
        <v>4956</v>
      </c>
      <c r="F82" s="433"/>
      <c r="G82" s="66"/>
      <c r="H82" s="73"/>
    </row>
    <row r="83" spans="1:8" s="71" customFormat="1" ht="15">
      <c r="A83" s="353" t="s">
        <v>186</v>
      </c>
      <c r="B83" s="129" t="s">
        <v>18</v>
      </c>
      <c r="C83" s="22">
        <v>13600</v>
      </c>
      <c r="D83" s="22">
        <v>16000</v>
      </c>
      <c r="E83" s="291">
        <v>5481</v>
      </c>
      <c r="F83" s="445"/>
      <c r="H83" s="73"/>
    </row>
    <row r="84" spans="1:8" s="71" customFormat="1" ht="15">
      <c r="A84" s="353" t="s">
        <v>187</v>
      </c>
      <c r="B84" s="129" t="s">
        <v>18</v>
      </c>
      <c r="C84" s="22">
        <v>19000</v>
      </c>
      <c r="D84" s="22">
        <v>22400</v>
      </c>
      <c r="E84" s="288">
        <v>8481</v>
      </c>
      <c r="F84" s="433"/>
      <c r="H84" s="73"/>
    </row>
    <row r="85" spans="1:8" s="71" customFormat="1" ht="15">
      <c r="A85" s="358" t="s">
        <v>188</v>
      </c>
      <c r="B85" s="138" t="s">
        <v>18</v>
      </c>
      <c r="C85" s="29">
        <v>22000</v>
      </c>
      <c r="D85" s="29">
        <v>27000</v>
      </c>
      <c r="E85" s="292">
        <v>9933</v>
      </c>
      <c r="F85" s="446"/>
      <c r="H85" s="73"/>
    </row>
    <row r="86" spans="1:6" ht="15">
      <c r="A86" s="444" t="s">
        <v>189</v>
      </c>
      <c r="B86" s="128"/>
      <c r="C86" s="14"/>
      <c r="D86" s="14"/>
      <c r="E86" s="136"/>
      <c r="F86" s="438"/>
    </row>
    <row r="87" spans="1:6" ht="15">
      <c r="A87" s="437" t="s">
        <v>190</v>
      </c>
      <c r="B87" s="133" t="s">
        <v>18</v>
      </c>
      <c r="C87" s="134">
        <v>3600</v>
      </c>
      <c r="D87" s="134">
        <v>4100</v>
      </c>
      <c r="E87" s="287">
        <v>3573</v>
      </c>
      <c r="F87" s="431"/>
    </row>
    <row r="88" spans="1:6" ht="15">
      <c r="A88" s="353" t="s">
        <v>191</v>
      </c>
      <c r="B88" s="129" t="s">
        <v>18</v>
      </c>
      <c r="C88" s="22">
        <v>5000</v>
      </c>
      <c r="D88" s="22">
        <v>6000</v>
      </c>
      <c r="E88" s="288">
        <v>3975</v>
      </c>
      <c r="F88" s="433"/>
    </row>
    <row r="89" spans="1:6" ht="15">
      <c r="A89" s="353" t="s">
        <v>192</v>
      </c>
      <c r="B89" s="129" t="s">
        <v>18</v>
      </c>
      <c r="C89" s="22">
        <v>6000</v>
      </c>
      <c r="D89" s="22">
        <v>7000</v>
      </c>
      <c r="E89" s="288">
        <v>4329</v>
      </c>
      <c r="F89" s="433"/>
    </row>
    <row r="90" spans="1:6" ht="15">
      <c r="A90" s="353" t="s">
        <v>193</v>
      </c>
      <c r="B90" s="129" t="s">
        <v>18</v>
      </c>
      <c r="C90" s="22">
        <v>7100</v>
      </c>
      <c r="D90" s="22">
        <v>8000</v>
      </c>
      <c r="E90" s="288">
        <v>4590</v>
      </c>
      <c r="F90" s="433"/>
    </row>
    <row r="91" spans="1:6" ht="15">
      <c r="A91" s="353" t="s">
        <v>194</v>
      </c>
      <c r="B91" s="129" t="s">
        <v>18</v>
      </c>
      <c r="C91" s="22">
        <v>10000</v>
      </c>
      <c r="D91" s="22">
        <v>11200</v>
      </c>
      <c r="E91" s="288">
        <v>5118</v>
      </c>
      <c r="F91" s="433"/>
    </row>
    <row r="92" spans="1:6" ht="15">
      <c r="A92" s="353" t="s">
        <v>195</v>
      </c>
      <c r="B92" s="129" t="s">
        <v>18</v>
      </c>
      <c r="C92" s="22">
        <v>12500</v>
      </c>
      <c r="D92" s="22">
        <v>14000</v>
      </c>
      <c r="E92" s="288">
        <v>5505</v>
      </c>
      <c r="F92" s="433"/>
    </row>
    <row r="93" spans="1:6" ht="15">
      <c r="A93" s="353" t="s">
        <v>196</v>
      </c>
      <c r="B93" s="129" t="s">
        <v>18</v>
      </c>
      <c r="C93" s="22">
        <v>14000</v>
      </c>
      <c r="D93" s="22">
        <v>16000</v>
      </c>
      <c r="E93" s="288">
        <v>6090</v>
      </c>
      <c r="F93" s="433"/>
    </row>
    <row r="94" spans="1:6" ht="15">
      <c r="A94" s="353" t="s">
        <v>197</v>
      </c>
      <c r="B94" s="129" t="s">
        <v>18</v>
      </c>
      <c r="C94" s="22">
        <v>10000</v>
      </c>
      <c r="D94" s="22">
        <v>11200</v>
      </c>
      <c r="E94" s="288">
        <v>5526</v>
      </c>
      <c r="F94" s="433"/>
    </row>
    <row r="95" spans="1:6" ht="15">
      <c r="A95" s="353" t="s">
        <v>198</v>
      </c>
      <c r="B95" s="129" t="s">
        <v>18</v>
      </c>
      <c r="C95" s="22">
        <v>12500</v>
      </c>
      <c r="D95" s="22">
        <v>14000</v>
      </c>
      <c r="E95" s="288">
        <v>5949</v>
      </c>
      <c r="F95" s="433"/>
    </row>
    <row r="96" spans="1:6" ht="15">
      <c r="A96" s="351" t="s">
        <v>199</v>
      </c>
      <c r="B96" s="24" t="s">
        <v>18</v>
      </c>
      <c r="C96" s="143">
        <v>14000</v>
      </c>
      <c r="D96" s="143">
        <v>16000</v>
      </c>
      <c r="E96" s="291">
        <v>6579</v>
      </c>
      <c r="F96" s="445"/>
    </row>
    <row r="97" spans="1:6" ht="15">
      <c r="A97" s="432" t="s">
        <v>200</v>
      </c>
      <c r="B97" s="129" t="s">
        <v>18</v>
      </c>
      <c r="C97" s="130">
        <v>19000</v>
      </c>
      <c r="D97" s="130">
        <v>22400</v>
      </c>
      <c r="E97" s="288">
        <v>10365</v>
      </c>
      <c r="F97" s="433"/>
    </row>
    <row r="98" spans="1:6" ht="15">
      <c r="A98" s="358" t="s">
        <v>201</v>
      </c>
      <c r="B98" s="28" t="s">
        <v>18</v>
      </c>
      <c r="C98" s="29">
        <v>22000</v>
      </c>
      <c r="D98" s="29">
        <v>27000</v>
      </c>
      <c r="E98" s="292">
        <v>11574</v>
      </c>
      <c r="F98" s="446"/>
    </row>
    <row r="99" spans="1:6" ht="15">
      <c r="A99" s="447" t="s">
        <v>202</v>
      </c>
      <c r="B99" s="144"/>
      <c r="C99" s="6"/>
      <c r="D99" s="6"/>
      <c r="E99" s="145"/>
      <c r="F99" s="448"/>
    </row>
    <row r="100" spans="1:6" ht="15">
      <c r="A100" s="437" t="s">
        <v>203</v>
      </c>
      <c r="B100" s="133" t="s">
        <v>18</v>
      </c>
      <c r="C100" s="134">
        <v>7100</v>
      </c>
      <c r="D100" s="134">
        <v>8000</v>
      </c>
      <c r="E100" s="293">
        <v>7632</v>
      </c>
      <c r="F100" s="449"/>
    </row>
    <row r="101" spans="1:6" ht="15">
      <c r="A101" s="432" t="s">
        <v>204</v>
      </c>
      <c r="B101" s="129" t="s">
        <v>18</v>
      </c>
      <c r="C101" s="130">
        <v>10000</v>
      </c>
      <c r="D101" s="130">
        <v>11200</v>
      </c>
      <c r="E101" s="294">
        <v>8517</v>
      </c>
      <c r="F101" s="450"/>
    </row>
    <row r="102" spans="1:6" ht="15">
      <c r="A102" s="432" t="s">
        <v>205</v>
      </c>
      <c r="B102" s="129" t="s">
        <v>18</v>
      </c>
      <c r="C102" s="130">
        <v>10000</v>
      </c>
      <c r="D102" s="130">
        <v>11200</v>
      </c>
      <c r="E102" s="294">
        <v>9225</v>
      </c>
      <c r="F102" s="450"/>
    </row>
    <row r="103" spans="1:6" ht="15">
      <c r="A103" s="440" t="s">
        <v>206</v>
      </c>
      <c r="B103" s="138" t="s">
        <v>18</v>
      </c>
      <c r="C103" s="139">
        <v>12500</v>
      </c>
      <c r="D103" s="139">
        <v>14000</v>
      </c>
      <c r="E103" s="295">
        <v>9981</v>
      </c>
      <c r="F103" s="451"/>
    </row>
    <row r="104" spans="1:6" ht="15" hidden="1">
      <c r="A104" s="452"/>
      <c r="F104" s="453"/>
    </row>
    <row r="105" spans="1:6" ht="15" hidden="1">
      <c r="A105" s="452"/>
      <c r="F105" s="453"/>
    </row>
    <row r="106" spans="1:6" ht="15" hidden="1">
      <c r="A106" s="452"/>
      <c r="F106" s="453"/>
    </row>
    <row r="107" spans="1:6" ht="15" hidden="1">
      <c r="A107" s="452"/>
      <c r="F107" s="453"/>
    </row>
    <row r="108" spans="1:6" ht="15" hidden="1">
      <c r="A108" s="452"/>
      <c r="F108" s="453"/>
    </row>
    <row r="109" spans="1:6" ht="15" hidden="1">
      <c r="A109" s="452"/>
      <c r="F109" s="453"/>
    </row>
    <row r="110" spans="1:6" ht="15" hidden="1">
      <c r="A110" s="452"/>
      <c r="F110" s="453"/>
    </row>
    <row r="111" spans="1:6" ht="15" hidden="1">
      <c r="A111" s="452"/>
      <c r="F111" s="453"/>
    </row>
    <row r="112" spans="1:6" ht="15" hidden="1">
      <c r="A112" s="452"/>
      <c r="F112" s="453"/>
    </row>
    <row r="113" spans="1:6" ht="15" hidden="1">
      <c r="A113" s="452"/>
      <c r="F113" s="453"/>
    </row>
    <row r="114" spans="1:6" ht="15" hidden="1">
      <c r="A114" s="452"/>
      <c r="F114" s="453"/>
    </row>
    <row r="115" spans="1:6" ht="12.75" customHeight="1" hidden="1">
      <c r="A115" s="452"/>
      <c r="F115" s="453"/>
    </row>
    <row r="116" spans="1:6" ht="15" hidden="1">
      <c r="A116" s="452"/>
      <c r="F116" s="453"/>
    </row>
    <row r="117" spans="1:6" ht="15" hidden="1">
      <c r="A117" s="452"/>
      <c r="F117" s="453"/>
    </row>
    <row r="118" spans="1:6" ht="15" hidden="1">
      <c r="A118" s="452"/>
      <c r="F118" s="453"/>
    </row>
    <row r="119" spans="1:6" ht="15" hidden="1">
      <c r="A119" s="452"/>
      <c r="F119" s="453"/>
    </row>
    <row r="120" spans="1:6" ht="12.75" hidden="1">
      <c r="A120" s="454" t="s">
        <v>207</v>
      </c>
      <c r="B120" s="455"/>
      <c r="C120" s="456"/>
      <c r="D120" s="457"/>
      <c r="E120" s="458"/>
      <c r="F120" s="459"/>
    </row>
    <row r="121" spans="1:6" ht="12.75" hidden="1">
      <c r="A121" s="454"/>
      <c r="B121" s="455"/>
      <c r="C121" s="456"/>
      <c r="D121" s="81"/>
      <c r="E121" s="81"/>
      <c r="F121" s="459"/>
    </row>
    <row r="122" spans="1:6" ht="15" hidden="1">
      <c r="A122" s="452"/>
      <c r="F122" s="453"/>
    </row>
    <row r="123" spans="1:6" ht="18.75">
      <c r="A123" s="460" t="s">
        <v>208</v>
      </c>
      <c r="B123" s="296"/>
      <c r="C123" s="296"/>
      <c r="D123" s="296"/>
      <c r="E123" s="296"/>
      <c r="F123" s="461"/>
    </row>
    <row r="124" spans="1:6" ht="15">
      <c r="A124" s="444" t="s">
        <v>189</v>
      </c>
      <c r="B124" s="128"/>
      <c r="C124" s="14"/>
      <c r="D124" s="14"/>
      <c r="E124" s="136"/>
      <c r="F124" s="438"/>
    </row>
    <row r="125" spans="1:6" ht="15">
      <c r="A125" s="353" t="s">
        <v>209</v>
      </c>
      <c r="B125" s="129" t="s">
        <v>18</v>
      </c>
      <c r="C125" s="22">
        <v>4500</v>
      </c>
      <c r="D125" s="22">
        <v>5000</v>
      </c>
      <c r="E125" s="288">
        <v>5391</v>
      </c>
      <c r="F125" s="433"/>
    </row>
    <row r="126" spans="1:6" ht="15">
      <c r="A126" s="351" t="s">
        <v>210</v>
      </c>
      <c r="B126" s="24" t="s">
        <v>18</v>
      </c>
      <c r="C126" s="143">
        <v>7500</v>
      </c>
      <c r="D126" s="143">
        <v>8500</v>
      </c>
      <c r="E126" s="291">
        <v>9576</v>
      </c>
      <c r="F126" s="445"/>
    </row>
    <row r="127" spans="1:6" ht="15">
      <c r="A127" s="462" t="s">
        <v>211</v>
      </c>
      <c r="B127" s="297"/>
      <c r="C127" s="297"/>
      <c r="D127" s="297"/>
      <c r="E127" s="294">
        <v>1962</v>
      </c>
      <c r="F127" s="450"/>
    </row>
    <row r="128" spans="1:6" ht="15">
      <c r="A128" s="444" t="s">
        <v>202</v>
      </c>
      <c r="B128" s="128"/>
      <c r="C128" s="14"/>
      <c r="D128" s="14"/>
      <c r="E128" s="146"/>
      <c r="F128" s="463"/>
    </row>
    <row r="129" spans="1:6" ht="15">
      <c r="A129" s="437" t="s">
        <v>212</v>
      </c>
      <c r="B129" s="133" t="s">
        <v>18</v>
      </c>
      <c r="C129" s="134">
        <v>10000</v>
      </c>
      <c r="D129" s="134">
        <v>11200</v>
      </c>
      <c r="E129" s="293">
        <v>13467</v>
      </c>
      <c r="F129" s="449"/>
    </row>
    <row r="130" spans="1:6" ht="15">
      <c r="A130" s="432" t="s">
        <v>213</v>
      </c>
      <c r="B130" s="129" t="s">
        <v>18</v>
      </c>
      <c r="C130" s="130">
        <v>12500</v>
      </c>
      <c r="D130" s="130">
        <v>14000</v>
      </c>
      <c r="E130" s="294">
        <v>14187</v>
      </c>
      <c r="F130" s="450"/>
    </row>
    <row r="131" spans="1:6" ht="15">
      <c r="A131" s="432" t="s">
        <v>214</v>
      </c>
      <c r="B131" s="129" t="s">
        <v>18</v>
      </c>
      <c r="C131" s="130">
        <v>12500</v>
      </c>
      <c r="D131" s="130">
        <v>14000</v>
      </c>
      <c r="E131" s="294">
        <v>14934</v>
      </c>
      <c r="F131" s="450"/>
    </row>
    <row r="132" spans="1:6" ht="15">
      <c r="A132" s="462" t="s">
        <v>211</v>
      </c>
      <c r="B132" s="297"/>
      <c r="C132" s="297"/>
      <c r="D132" s="297"/>
      <c r="E132" s="294">
        <v>1962</v>
      </c>
      <c r="F132" s="450"/>
    </row>
    <row r="133" spans="1:6" ht="15">
      <c r="A133" s="452"/>
      <c r="F133" s="453"/>
    </row>
    <row r="134" spans="1:6" ht="18.75">
      <c r="A134" s="464" t="s">
        <v>215</v>
      </c>
      <c r="B134" s="298"/>
      <c r="C134" s="298"/>
      <c r="D134" s="298"/>
      <c r="E134" s="298"/>
      <c r="F134" s="465"/>
    </row>
    <row r="135" spans="1:6" ht="15">
      <c r="A135" s="466"/>
      <c r="B135" s="299"/>
      <c r="C135" s="299"/>
      <c r="D135" s="299"/>
      <c r="E135" s="299"/>
      <c r="F135" s="467"/>
    </row>
    <row r="136" spans="1:6" ht="15">
      <c r="A136" s="462" t="s">
        <v>216</v>
      </c>
      <c r="B136" s="297"/>
      <c r="C136" s="297"/>
      <c r="D136" s="297"/>
      <c r="E136" s="294">
        <v>282</v>
      </c>
      <c r="F136" s="450"/>
    </row>
    <row r="137" spans="1:6" ht="15">
      <c r="A137" s="462" t="s">
        <v>217</v>
      </c>
      <c r="B137" s="297"/>
      <c r="C137" s="297"/>
      <c r="D137" s="297"/>
      <c r="E137" s="294">
        <v>183</v>
      </c>
      <c r="F137" s="450"/>
    </row>
    <row r="138" spans="1:6" ht="15">
      <c r="A138" s="462" t="s">
        <v>218</v>
      </c>
      <c r="B138" s="297"/>
      <c r="C138" s="297"/>
      <c r="D138" s="297"/>
      <c r="E138" s="294">
        <v>276</v>
      </c>
      <c r="F138" s="450"/>
    </row>
    <row r="139" spans="1:6" ht="15">
      <c r="A139" s="462" t="s">
        <v>219</v>
      </c>
      <c r="B139" s="297"/>
      <c r="C139" s="297"/>
      <c r="D139" s="297"/>
      <c r="E139" s="294">
        <v>1356</v>
      </c>
      <c r="F139" s="450"/>
    </row>
    <row r="140" spans="1:6" ht="15">
      <c r="A140" s="462" t="s">
        <v>220</v>
      </c>
      <c r="B140" s="297"/>
      <c r="C140" s="297"/>
      <c r="D140" s="297"/>
      <c r="E140" s="294">
        <v>108</v>
      </c>
      <c r="F140" s="450"/>
    </row>
    <row r="141" spans="1:6" ht="15">
      <c r="A141" s="462" t="s">
        <v>221</v>
      </c>
      <c r="B141" s="297"/>
      <c r="C141" s="297"/>
      <c r="D141" s="297"/>
      <c r="E141" s="294">
        <v>117</v>
      </c>
      <c r="F141" s="450"/>
    </row>
    <row r="142" spans="1:6" ht="15">
      <c r="A142" s="462" t="s">
        <v>222</v>
      </c>
      <c r="B142" s="297"/>
      <c r="C142" s="297"/>
      <c r="D142" s="297"/>
      <c r="E142" s="294">
        <v>378</v>
      </c>
      <c r="F142" s="450"/>
    </row>
    <row r="143" spans="1:6" ht="15">
      <c r="A143" s="462" t="s">
        <v>223</v>
      </c>
      <c r="B143" s="297"/>
      <c r="C143" s="297"/>
      <c r="D143" s="297"/>
      <c r="E143" s="294">
        <v>426</v>
      </c>
      <c r="F143" s="450"/>
    </row>
    <row r="144" spans="1:6" ht="15">
      <c r="A144" s="462" t="s">
        <v>224</v>
      </c>
      <c r="B144" s="297"/>
      <c r="C144" s="297"/>
      <c r="D144" s="297"/>
      <c r="E144" s="294">
        <v>381</v>
      </c>
      <c r="F144" s="450"/>
    </row>
    <row r="145" spans="1:6" ht="15">
      <c r="A145" s="468" t="s">
        <v>225</v>
      </c>
      <c r="B145" s="469"/>
      <c r="C145" s="469"/>
      <c r="D145" s="469"/>
      <c r="E145" s="470">
        <v>465</v>
      </c>
      <c r="F145" s="471"/>
    </row>
  </sheetData>
  <sheetProtection/>
  <mergeCells count="125">
    <mergeCell ref="A145:D145"/>
    <mergeCell ref="E145:F145"/>
    <mergeCell ref="A143:D143"/>
    <mergeCell ref="E143:F143"/>
    <mergeCell ref="A144:D144"/>
    <mergeCell ref="E144:F144"/>
    <mergeCell ref="A141:D141"/>
    <mergeCell ref="E141:F141"/>
    <mergeCell ref="A142:D142"/>
    <mergeCell ref="E142:F142"/>
    <mergeCell ref="A139:D139"/>
    <mergeCell ref="E139:F139"/>
    <mergeCell ref="A140:D140"/>
    <mergeCell ref="E140:F140"/>
    <mergeCell ref="A137:D137"/>
    <mergeCell ref="E137:F137"/>
    <mergeCell ref="A138:D138"/>
    <mergeCell ref="E138:F138"/>
    <mergeCell ref="A132:D132"/>
    <mergeCell ref="E132:F132"/>
    <mergeCell ref="A134:F134"/>
    <mergeCell ref="A135:F135"/>
    <mergeCell ref="A136:D136"/>
    <mergeCell ref="E136:F136"/>
    <mergeCell ref="E129:F129"/>
    <mergeCell ref="E130:F130"/>
    <mergeCell ref="E131:F131"/>
    <mergeCell ref="A123:F123"/>
    <mergeCell ref="E125:F125"/>
    <mergeCell ref="E126:F126"/>
    <mergeCell ref="A127:D127"/>
    <mergeCell ref="E127:F127"/>
    <mergeCell ref="E101:F101"/>
    <mergeCell ref="E102:F102"/>
    <mergeCell ref="E103:F103"/>
    <mergeCell ref="E97:F97"/>
    <mergeCell ref="E98:F98"/>
    <mergeCell ref="E100:F100"/>
    <mergeCell ref="E94:F94"/>
    <mergeCell ref="E95:F95"/>
    <mergeCell ref="E96:F96"/>
    <mergeCell ref="E91:F91"/>
    <mergeCell ref="E92:F92"/>
    <mergeCell ref="E93:F93"/>
    <mergeCell ref="E88:F88"/>
    <mergeCell ref="E89:F89"/>
    <mergeCell ref="E90:F90"/>
    <mergeCell ref="E84:F84"/>
    <mergeCell ref="E85:F85"/>
    <mergeCell ref="E87:F87"/>
    <mergeCell ref="E81:F81"/>
    <mergeCell ref="E82:F82"/>
    <mergeCell ref="E83:F83"/>
    <mergeCell ref="E78:F78"/>
    <mergeCell ref="E79:F79"/>
    <mergeCell ref="E80:F80"/>
    <mergeCell ref="E74:F74"/>
    <mergeCell ref="E76:F76"/>
    <mergeCell ref="E77:F77"/>
    <mergeCell ref="E71:F71"/>
    <mergeCell ref="E72:F72"/>
    <mergeCell ref="E73:F73"/>
    <mergeCell ref="E67:F67"/>
    <mergeCell ref="E68:F68"/>
    <mergeCell ref="E70:F70"/>
    <mergeCell ref="A62:F62"/>
    <mergeCell ref="E64:F64"/>
    <mergeCell ref="E65:F65"/>
    <mergeCell ref="E66:F66"/>
    <mergeCell ref="E57:F57"/>
    <mergeCell ref="E59:F59"/>
    <mergeCell ref="E60:F60"/>
    <mergeCell ref="E54:F54"/>
    <mergeCell ref="E55:F55"/>
    <mergeCell ref="E56:F56"/>
    <mergeCell ref="E50:F50"/>
    <mergeCell ref="E51:F51"/>
    <mergeCell ref="E52:F52"/>
    <mergeCell ref="E46:F46"/>
    <mergeCell ref="E47:F47"/>
    <mergeCell ref="E48:F48"/>
    <mergeCell ref="E43:F43"/>
    <mergeCell ref="E44:F44"/>
    <mergeCell ref="E45:F45"/>
    <mergeCell ref="E39:F39"/>
    <mergeCell ref="B40:D40"/>
    <mergeCell ref="E40:F40"/>
    <mergeCell ref="E42:F42"/>
    <mergeCell ref="E36:F36"/>
    <mergeCell ref="E37:F37"/>
    <mergeCell ref="E38:F38"/>
    <mergeCell ref="E33:F33"/>
    <mergeCell ref="E34:F34"/>
    <mergeCell ref="E35:F35"/>
    <mergeCell ref="E29:F29"/>
    <mergeCell ref="E30:F30"/>
    <mergeCell ref="B31:D31"/>
    <mergeCell ref="E31:F31"/>
    <mergeCell ref="E26:F26"/>
    <mergeCell ref="E27:F27"/>
    <mergeCell ref="E28:F28"/>
    <mergeCell ref="E22:F22"/>
    <mergeCell ref="E24:F24"/>
    <mergeCell ref="E25:F25"/>
    <mergeCell ref="E19:F19"/>
    <mergeCell ref="E20:F20"/>
    <mergeCell ref="E21:F21"/>
    <mergeCell ref="E15:F15"/>
    <mergeCell ref="E17:F17"/>
    <mergeCell ref="E18:F18"/>
    <mergeCell ref="E12:F12"/>
    <mergeCell ref="E13:F13"/>
    <mergeCell ref="E14:F14"/>
    <mergeCell ref="E7:F7"/>
    <mergeCell ref="A8:F8"/>
    <mergeCell ref="A9:F9"/>
    <mergeCell ref="E11:F11"/>
    <mergeCell ref="C1:F1"/>
    <mergeCell ref="A2:E4"/>
    <mergeCell ref="F2:F4"/>
    <mergeCell ref="A5:A6"/>
    <mergeCell ref="B5:B6"/>
    <mergeCell ref="C5:C6"/>
    <mergeCell ref="E5:F5"/>
    <mergeCell ref="E6:F6"/>
  </mergeCells>
  <printOptions/>
  <pageMargins left="0.25972222222222224" right="0.2361111111111111" top="0.15763888888888888" bottom="0.15763888888888888" header="0.5118055555555555" footer="0"/>
  <pageSetup horizontalDpi="300" verticalDpi="300" orientation="portrait" paperSize="9" scale="77" r:id="rId2"/>
  <headerFooter alignWithMargins="0">
    <oddFooter>&amp;L&amp;9Цены указаны на условиях DDP Москва, включая НДС.&amp;R&amp;P</oddFooter>
  </headerFooter>
  <rowBreaks count="1" manualBreakCount="1">
    <brk id="6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5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20.28125" style="1" customWidth="1"/>
    <col min="2" max="2" width="18.57421875" style="1" customWidth="1"/>
    <col min="3" max="4" width="8.421875" style="1" customWidth="1"/>
    <col min="5" max="5" width="9.28125" style="1" customWidth="1"/>
    <col min="6" max="6" width="8.421875" style="1" customWidth="1"/>
  </cols>
  <sheetData>
    <row r="1" spans="1:6" ht="88.5" customHeight="1">
      <c r="A1" s="3"/>
      <c r="B1" s="4"/>
      <c r="C1" s="300" t="s">
        <v>226</v>
      </c>
      <c r="D1" s="300"/>
      <c r="E1" s="300"/>
      <c r="F1" s="300"/>
    </row>
    <row r="2" spans="1:6" ht="21.75" customHeight="1" thickBot="1">
      <c r="A2" s="301" t="s">
        <v>227</v>
      </c>
      <c r="B2" s="301"/>
      <c r="C2" s="301"/>
      <c r="D2" s="301"/>
      <c r="E2" s="301"/>
      <c r="F2" s="301"/>
    </row>
    <row r="3" spans="1:6" ht="14.25" customHeight="1" thickBot="1">
      <c r="A3" s="301"/>
      <c r="B3" s="301"/>
      <c r="C3" s="301"/>
      <c r="D3" s="301"/>
      <c r="E3" s="301"/>
      <c r="F3" s="301"/>
    </row>
    <row r="4" spans="1:6" ht="14.25" customHeight="1" thickBot="1">
      <c r="A4" s="472"/>
      <c r="B4" s="472"/>
      <c r="C4" s="472"/>
      <c r="D4" s="472"/>
      <c r="E4" s="472"/>
      <c r="F4" s="472"/>
    </row>
    <row r="5" spans="1:6" ht="13.5" customHeight="1">
      <c r="A5" s="336" t="s">
        <v>228</v>
      </c>
      <c r="B5" s="418" t="s">
        <v>3</v>
      </c>
      <c r="C5" s="419" t="s">
        <v>121</v>
      </c>
      <c r="D5" s="420"/>
      <c r="E5" s="421" t="s">
        <v>5</v>
      </c>
      <c r="F5" s="422"/>
    </row>
    <row r="6" spans="1:6" s="9" customFormat="1" ht="15">
      <c r="A6" s="473"/>
      <c r="B6" s="302"/>
      <c r="C6" s="303"/>
      <c r="D6" s="122" t="s">
        <v>6</v>
      </c>
      <c r="E6" s="283" t="s">
        <v>7</v>
      </c>
      <c r="F6" s="423"/>
    </row>
    <row r="7" spans="1:6" ht="15" customHeight="1" thickBot="1">
      <c r="A7" s="424"/>
      <c r="B7" s="124"/>
      <c r="C7" s="125" t="s">
        <v>9</v>
      </c>
      <c r="D7" s="126" t="s">
        <v>9</v>
      </c>
      <c r="E7" s="127" t="s">
        <v>10</v>
      </c>
      <c r="F7" s="474" t="s">
        <v>11</v>
      </c>
    </row>
    <row r="8" spans="1:6" ht="9.75" customHeight="1" thickBot="1">
      <c r="A8" s="475"/>
      <c r="B8" s="304"/>
      <c r="C8" s="304"/>
      <c r="D8" s="304"/>
      <c r="E8" s="304"/>
      <c r="F8" s="476"/>
    </row>
    <row r="9" spans="1:6" ht="15.75" thickBot="1">
      <c r="A9" s="349" t="s">
        <v>229</v>
      </c>
      <c r="B9" s="47"/>
      <c r="C9" s="47"/>
      <c r="D9" s="47"/>
      <c r="E9" s="148"/>
      <c r="F9" s="477"/>
    </row>
    <row r="10" spans="1:6" ht="15">
      <c r="A10" s="351" t="s">
        <v>230</v>
      </c>
      <c r="B10" s="149" t="s">
        <v>16</v>
      </c>
      <c r="C10" s="150"/>
      <c r="D10" s="150"/>
      <c r="E10" s="151">
        <v>3669</v>
      </c>
      <c r="F10" s="478"/>
    </row>
    <row r="11" spans="1:6" ht="15">
      <c r="A11" s="353" t="s">
        <v>231</v>
      </c>
      <c r="B11" s="152" t="s">
        <v>18</v>
      </c>
      <c r="C11" s="153">
        <v>23400</v>
      </c>
      <c r="D11" s="153">
        <v>24600</v>
      </c>
      <c r="E11" s="154">
        <v>7344</v>
      </c>
      <c r="F11" s="479">
        <f>E10+E11</f>
        <v>11013</v>
      </c>
    </row>
    <row r="12" spans="1:6" ht="15">
      <c r="A12" s="351" t="s">
        <v>232</v>
      </c>
      <c r="B12" s="149" t="s">
        <v>16</v>
      </c>
      <c r="C12" s="150"/>
      <c r="D12" s="150"/>
      <c r="E12" s="151">
        <v>3993</v>
      </c>
      <c r="F12" s="478"/>
    </row>
    <row r="13" spans="1:6" ht="15">
      <c r="A13" s="353" t="s">
        <v>233</v>
      </c>
      <c r="B13" s="152" t="s">
        <v>18</v>
      </c>
      <c r="C13" s="153">
        <v>29300</v>
      </c>
      <c r="D13" s="153">
        <v>30700</v>
      </c>
      <c r="E13" s="154">
        <v>7992</v>
      </c>
      <c r="F13" s="479">
        <f>E12+E13</f>
        <v>11985</v>
      </c>
    </row>
    <row r="14" spans="1:6" ht="15">
      <c r="A14" s="351" t="s">
        <v>234</v>
      </c>
      <c r="B14" s="149" t="s">
        <v>16</v>
      </c>
      <c r="C14" s="150"/>
      <c r="D14" s="150"/>
      <c r="E14" s="151">
        <v>7863</v>
      </c>
      <c r="F14" s="478"/>
    </row>
    <row r="15" spans="1:6" ht="15">
      <c r="A15" s="353" t="s">
        <v>235</v>
      </c>
      <c r="B15" s="152" t="s">
        <v>18</v>
      </c>
      <c r="C15" s="153">
        <v>46800</v>
      </c>
      <c r="D15" s="153">
        <v>49200</v>
      </c>
      <c r="E15" s="154">
        <f>E11*2</f>
        <v>14688</v>
      </c>
      <c r="F15" s="479">
        <f>E14+E15</f>
        <v>22551</v>
      </c>
    </row>
    <row r="16" spans="1:6" ht="15">
      <c r="A16" s="351" t="s">
        <v>236</v>
      </c>
      <c r="B16" s="149" t="s">
        <v>16</v>
      </c>
      <c r="C16" s="150"/>
      <c r="D16" s="150"/>
      <c r="E16" s="151">
        <v>8859</v>
      </c>
      <c r="F16" s="480"/>
    </row>
    <row r="17" spans="1:6" ht="15.75" thickBot="1">
      <c r="A17" s="353" t="s">
        <v>237</v>
      </c>
      <c r="B17" s="21" t="s">
        <v>18</v>
      </c>
      <c r="C17" s="22">
        <v>58600</v>
      </c>
      <c r="D17" s="22">
        <v>61500</v>
      </c>
      <c r="E17" s="154">
        <f>E13*2</f>
        <v>15984</v>
      </c>
      <c r="F17" s="479">
        <f>E16+E17</f>
        <v>24843</v>
      </c>
    </row>
    <row r="18" spans="1:6" ht="15.75" thickBot="1">
      <c r="A18" s="490" t="s">
        <v>229</v>
      </c>
      <c r="B18" s="121"/>
      <c r="C18" s="121"/>
      <c r="D18" s="121"/>
      <c r="E18" s="491"/>
      <c r="F18" s="492"/>
    </row>
    <row r="19" spans="1:6" ht="15">
      <c r="A19" s="493" t="s">
        <v>238</v>
      </c>
      <c r="B19" s="494" t="s">
        <v>16</v>
      </c>
      <c r="C19" s="495"/>
      <c r="D19" s="495"/>
      <c r="E19" s="496">
        <v>3237</v>
      </c>
      <c r="F19" s="497"/>
    </row>
    <row r="20" spans="1:6" ht="15">
      <c r="A20" s="353" t="s">
        <v>239</v>
      </c>
      <c r="B20" s="152" t="s">
        <v>18</v>
      </c>
      <c r="C20" s="153">
        <v>23400</v>
      </c>
      <c r="D20" s="153"/>
      <c r="E20" s="154">
        <v>6477</v>
      </c>
      <c r="F20" s="479">
        <f>E19+E20</f>
        <v>9714</v>
      </c>
    </row>
    <row r="21" spans="1:6" ht="15">
      <c r="A21" s="351" t="s">
        <v>240</v>
      </c>
      <c r="B21" s="149" t="s">
        <v>16</v>
      </c>
      <c r="C21" s="150"/>
      <c r="D21" s="150"/>
      <c r="E21" s="151">
        <v>3657</v>
      </c>
      <c r="F21" s="478"/>
    </row>
    <row r="22" spans="1:6" ht="15">
      <c r="A22" s="353" t="s">
        <v>241</v>
      </c>
      <c r="B22" s="152" t="s">
        <v>18</v>
      </c>
      <c r="C22" s="153">
        <v>29300</v>
      </c>
      <c r="D22" s="153"/>
      <c r="E22" s="154">
        <v>7311</v>
      </c>
      <c r="F22" s="479">
        <f>E21+E22</f>
        <v>10968</v>
      </c>
    </row>
    <row r="23" spans="1:6" ht="15">
      <c r="A23" s="351" t="s">
        <v>242</v>
      </c>
      <c r="B23" s="149" t="s">
        <v>16</v>
      </c>
      <c r="C23" s="150"/>
      <c r="D23" s="150"/>
      <c r="E23" s="151">
        <v>3972</v>
      </c>
      <c r="F23" s="478"/>
    </row>
    <row r="24" spans="1:6" ht="15">
      <c r="A24" s="353" t="s">
        <v>243</v>
      </c>
      <c r="B24" s="152" t="s">
        <v>18</v>
      </c>
      <c r="C24" s="153">
        <v>33500</v>
      </c>
      <c r="D24" s="153"/>
      <c r="E24" s="154">
        <v>8274</v>
      </c>
      <c r="F24" s="479">
        <f>E23+E24</f>
        <v>12246</v>
      </c>
    </row>
    <row r="25" spans="1:6" ht="15">
      <c r="A25" s="351" t="s">
        <v>244</v>
      </c>
      <c r="B25" s="149" t="s">
        <v>16</v>
      </c>
      <c r="C25" s="150"/>
      <c r="D25" s="150"/>
      <c r="E25" s="151">
        <v>6426</v>
      </c>
      <c r="F25" s="478"/>
    </row>
    <row r="26" spans="1:6" ht="15">
      <c r="A26" s="353" t="s">
        <v>245</v>
      </c>
      <c r="B26" s="152" t="s">
        <v>18</v>
      </c>
      <c r="C26" s="153">
        <v>46800</v>
      </c>
      <c r="D26" s="153"/>
      <c r="E26" s="154">
        <f>E20*2</f>
        <v>12954</v>
      </c>
      <c r="F26" s="479">
        <f>E25+E26</f>
        <v>19380</v>
      </c>
    </row>
    <row r="27" spans="1:6" ht="15">
      <c r="A27" s="351" t="s">
        <v>246</v>
      </c>
      <c r="B27" s="149" t="s">
        <v>16</v>
      </c>
      <c r="C27" s="150"/>
      <c r="D27" s="150"/>
      <c r="E27" s="151">
        <v>7203</v>
      </c>
      <c r="F27" s="478"/>
    </row>
    <row r="28" spans="1:6" ht="15.75" thickBot="1">
      <c r="A28" s="485" t="s">
        <v>247</v>
      </c>
      <c r="B28" s="486" t="s">
        <v>18</v>
      </c>
      <c r="C28" s="498">
        <v>58600</v>
      </c>
      <c r="D28" s="487"/>
      <c r="E28" s="488">
        <f>E22*2</f>
        <v>14622</v>
      </c>
      <c r="F28" s="489">
        <f>E27+E28</f>
        <v>21825</v>
      </c>
    </row>
    <row r="29" spans="1:6" ht="15">
      <c r="A29" s="452"/>
      <c r="F29" s="453"/>
    </row>
    <row r="30" spans="1:6" ht="15.75" thickBot="1">
      <c r="A30" s="452"/>
      <c r="F30" s="453"/>
    </row>
    <row r="31" spans="1:6" ht="13.5" customHeight="1" thickBot="1">
      <c r="A31" s="342" t="s">
        <v>248</v>
      </c>
      <c r="B31" s="280" t="s">
        <v>3</v>
      </c>
      <c r="C31" s="281" t="s">
        <v>121</v>
      </c>
      <c r="D31" s="121"/>
      <c r="E31" s="282" t="s">
        <v>5</v>
      </c>
      <c r="F31" s="481"/>
    </row>
    <row r="32" spans="1:6" ht="15">
      <c r="A32" s="342"/>
      <c r="B32" s="280"/>
      <c r="C32" s="281"/>
      <c r="D32" s="122" t="s">
        <v>6</v>
      </c>
      <c r="E32" s="283" t="s">
        <v>7</v>
      </c>
      <c r="F32" s="423"/>
    </row>
    <row r="33" spans="1:6" ht="15.75" thickBot="1">
      <c r="A33" s="424"/>
      <c r="B33" s="124"/>
      <c r="C33" s="125" t="s">
        <v>9</v>
      </c>
      <c r="D33" s="126" t="s">
        <v>9</v>
      </c>
      <c r="E33" s="127" t="s">
        <v>10</v>
      </c>
      <c r="F33" s="474" t="s">
        <v>11</v>
      </c>
    </row>
    <row r="34" spans="1:6" ht="15.75" thickBot="1">
      <c r="A34" s="349" t="s">
        <v>229</v>
      </c>
      <c r="B34" s="47"/>
      <c r="C34" s="47"/>
      <c r="D34" s="47"/>
      <c r="E34" s="148"/>
      <c r="F34" s="477"/>
    </row>
    <row r="35" spans="1:6" ht="15">
      <c r="A35" s="351" t="s">
        <v>249</v>
      </c>
      <c r="B35" s="155" t="s">
        <v>16</v>
      </c>
      <c r="C35" s="156"/>
      <c r="D35" s="156"/>
      <c r="E35" s="151">
        <v>3054</v>
      </c>
      <c r="F35" s="478"/>
    </row>
    <row r="36" spans="1:6" ht="15">
      <c r="A36" s="353" t="s">
        <v>187</v>
      </c>
      <c r="B36" s="152" t="s">
        <v>18</v>
      </c>
      <c r="C36" s="153">
        <v>19000</v>
      </c>
      <c r="D36" s="153">
        <v>22400</v>
      </c>
      <c r="E36" s="154">
        <v>8481</v>
      </c>
      <c r="F36" s="479">
        <f>E35+E36</f>
        <v>11535</v>
      </c>
    </row>
    <row r="37" spans="1:6" ht="15">
      <c r="A37" s="351" t="s">
        <v>250</v>
      </c>
      <c r="B37" s="149" t="s">
        <v>16</v>
      </c>
      <c r="C37" s="150"/>
      <c r="D37" s="150"/>
      <c r="E37" s="151">
        <v>3546</v>
      </c>
      <c r="F37" s="478"/>
    </row>
    <row r="38" spans="1:6" ht="15">
      <c r="A38" s="353" t="s">
        <v>188</v>
      </c>
      <c r="B38" s="152" t="s">
        <v>18</v>
      </c>
      <c r="C38" s="153">
        <v>22000</v>
      </c>
      <c r="D38" s="153">
        <v>27000</v>
      </c>
      <c r="E38" s="154">
        <v>9933</v>
      </c>
      <c r="F38" s="479">
        <f>E37+E38</f>
        <v>13479</v>
      </c>
    </row>
    <row r="39" spans="1:6" ht="15">
      <c r="A39" s="351" t="s">
        <v>251</v>
      </c>
      <c r="B39" s="155" t="s">
        <v>16</v>
      </c>
      <c r="C39" s="156"/>
      <c r="D39" s="156"/>
      <c r="E39" s="157">
        <v>4485</v>
      </c>
      <c r="F39" s="482"/>
    </row>
    <row r="40" spans="1:6" ht="15">
      <c r="A40" s="353" t="s">
        <v>252</v>
      </c>
      <c r="B40" s="152" t="s">
        <v>18</v>
      </c>
      <c r="C40" s="153">
        <v>38000</v>
      </c>
      <c r="D40" s="153">
        <v>44800</v>
      </c>
      <c r="E40" s="154">
        <f>E36*2</f>
        <v>16962</v>
      </c>
      <c r="F40" s="479">
        <f>E39+E40</f>
        <v>21447</v>
      </c>
    </row>
    <row r="41" spans="1:6" ht="15">
      <c r="A41" s="351" t="s">
        <v>253</v>
      </c>
      <c r="B41" s="149" t="s">
        <v>16</v>
      </c>
      <c r="C41" s="150"/>
      <c r="D41" s="150"/>
      <c r="E41" s="151">
        <v>5292</v>
      </c>
      <c r="F41" s="478"/>
    </row>
    <row r="42" spans="1:6" ht="15">
      <c r="A42" s="351" t="s">
        <v>254</v>
      </c>
      <c r="B42" s="155" t="s">
        <v>18</v>
      </c>
      <c r="C42" s="158">
        <v>44000</v>
      </c>
      <c r="D42" s="158">
        <v>54000</v>
      </c>
      <c r="E42" s="157">
        <f>E38*2</f>
        <v>19866</v>
      </c>
      <c r="F42" s="479">
        <f>E41+E42</f>
        <v>25158</v>
      </c>
    </row>
    <row r="43" spans="1:6" ht="15">
      <c r="A43" s="483"/>
      <c r="B43" s="159"/>
      <c r="C43" s="159"/>
      <c r="D43" s="159"/>
      <c r="E43" s="159"/>
      <c r="F43" s="484"/>
    </row>
    <row r="44" spans="1:6" ht="15">
      <c r="A44" s="351" t="s">
        <v>249</v>
      </c>
      <c r="B44" s="155" t="s">
        <v>16</v>
      </c>
      <c r="C44" s="160"/>
      <c r="D44" s="160"/>
      <c r="E44" s="157">
        <v>3054</v>
      </c>
      <c r="F44" s="482"/>
    </row>
    <row r="45" spans="1:6" ht="15">
      <c r="A45" s="353" t="s">
        <v>200</v>
      </c>
      <c r="B45" s="152" t="s">
        <v>18</v>
      </c>
      <c r="C45" s="153">
        <v>19000</v>
      </c>
      <c r="D45" s="153">
        <v>22400</v>
      </c>
      <c r="E45" s="154">
        <v>10365</v>
      </c>
      <c r="F45" s="479">
        <f>E44+E45</f>
        <v>13419</v>
      </c>
    </row>
    <row r="46" spans="1:6" ht="15">
      <c r="A46" s="351" t="s">
        <v>250</v>
      </c>
      <c r="B46" s="149" t="s">
        <v>16</v>
      </c>
      <c r="C46" s="150"/>
      <c r="D46" s="150"/>
      <c r="E46" s="151">
        <v>3546</v>
      </c>
      <c r="F46" s="478"/>
    </row>
    <row r="47" spans="1:6" ht="15">
      <c r="A47" s="353" t="s">
        <v>201</v>
      </c>
      <c r="B47" s="152" t="s">
        <v>18</v>
      </c>
      <c r="C47" s="153">
        <v>22000</v>
      </c>
      <c r="D47" s="153">
        <v>27000</v>
      </c>
      <c r="E47" s="154">
        <v>11574</v>
      </c>
      <c r="F47" s="479">
        <f>E46+E47</f>
        <v>15120</v>
      </c>
    </row>
    <row r="48" spans="1:6" ht="15">
      <c r="A48" s="351" t="s">
        <v>251</v>
      </c>
      <c r="B48" s="155" t="s">
        <v>16</v>
      </c>
      <c r="C48" s="160"/>
      <c r="D48" s="160"/>
      <c r="E48" s="157">
        <v>4485</v>
      </c>
      <c r="F48" s="482"/>
    </row>
    <row r="49" spans="1:6" ht="15.75" customHeight="1">
      <c r="A49" s="353" t="s">
        <v>255</v>
      </c>
      <c r="B49" s="152" t="s">
        <v>18</v>
      </c>
      <c r="C49" s="153">
        <v>38000</v>
      </c>
      <c r="D49" s="153">
        <v>44800</v>
      </c>
      <c r="E49" s="154">
        <f>E45*2</f>
        <v>20730</v>
      </c>
      <c r="F49" s="479">
        <f>E48+E49</f>
        <v>25215</v>
      </c>
    </row>
    <row r="50" spans="1:6" ht="15">
      <c r="A50" s="351" t="s">
        <v>253</v>
      </c>
      <c r="B50" s="149" t="s">
        <v>16</v>
      </c>
      <c r="C50" s="150"/>
      <c r="D50" s="150"/>
      <c r="E50" s="151">
        <v>5292</v>
      </c>
      <c r="F50" s="478"/>
    </row>
    <row r="51" spans="1:6" ht="16.5" customHeight="1" thickBot="1">
      <c r="A51" s="485" t="s">
        <v>256</v>
      </c>
      <c r="B51" s="486" t="s">
        <v>18</v>
      </c>
      <c r="C51" s="487">
        <v>44000</v>
      </c>
      <c r="D51" s="487">
        <v>54000</v>
      </c>
      <c r="E51" s="488">
        <f>E47*2</f>
        <v>23148</v>
      </c>
      <c r="F51" s="489">
        <f>E50+E51</f>
        <v>28440</v>
      </c>
    </row>
  </sheetData>
  <sheetProtection/>
  <mergeCells count="13">
    <mergeCell ref="A8:F8"/>
    <mergeCell ref="A31:A32"/>
    <mergeCell ref="B31:B32"/>
    <mergeCell ref="C31:C32"/>
    <mergeCell ref="E31:F31"/>
    <mergeCell ref="E32:F32"/>
    <mergeCell ref="A2:F4"/>
    <mergeCell ref="A5:A6"/>
    <mergeCell ref="B5:B6"/>
    <mergeCell ref="C5:C6"/>
    <mergeCell ref="E5:F5"/>
    <mergeCell ref="E6:F6"/>
    <mergeCell ref="C1:F1"/>
  </mergeCells>
  <printOptions horizontalCentered="1"/>
  <pageMargins left="0.31527777777777777" right="0.19652777777777777" top="0.15763888888888888" bottom="0.47291666666666665" header="0.5118055555555555" footer="0.15763888888888888"/>
  <pageSetup horizontalDpi="300" verticalDpi="300" orientation="portrait" paperSize="9" scale="85" r:id="rId2"/>
  <headerFooter alignWithMargins="0">
    <oddFooter>&amp;LЦены указаны на условиях DDP Москва, включая НДС.&amp;R&amp;P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5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20.28125" style="1" customWidth="1"/>
    <col min="2" max="3" width="17.7109375" style="1" customWidth="1"/>
    <col min="4" max="4" width="17.57421875" style="1" customWidth="1"/>
    <col min="5" max="5" width="16.421875" style="1" customWidth="1"/>
    <col min="6" max="6" width="4.00390625" style="0" customWidth="1"/>
    <col min="7" max="7" width="9.140625" style="78" customWidth="1"/>
  </cols>
  <sheetData>
    <row r="1" spans="1:7" ht="82.5" customHeight="1">
      <c r="A1" s="3"/>
      <c r="B1" s="4"/>
      <c r="D1" s="300" t="s">
        <v>597</v>
      </c>
      <c r="E1" s="300"/>
      <c r="G1"/>
    </row>
    <row r="2" spans="1:7" ht="14.25" customHeight="1" thickBot="1">
      <c r="A2" s="305" t="s">
        <v>257</v>
      </c>
      <c r="B2" s="305"/>
      <c r="C2" s="305"/>
      <c r="D2" s="305"/>
      <c r="F2" s="1"/>
      <c r="G2" s="2"/>
    </row>
    <row r="3" spans="1:7" ht="14.25" customHeight="1" thickBot="1">
      <c r="A3" s="305"/>
      <c r="B3" s="305"/>
      <c r="C3" s="305"/>
      <c r="D3" s="305"/>
      <c r="E3" s="162"/>
      <c r="F3" s="163"/>
      <c r="G3" s="147"/>
    </row>
    <row r="4" spans="1:7" ht="14.25" customHeight="1" thickBot="1">
      <c r="A4" s="499"/>
      <c r="B4" s="499"/>
      <c r="C4" s="499"/>
      <c r="D4" s="499"/>
      <c r="F4" s="163"/>
      <c r="G4" s="147"/>
    </row>
    <row r="5" spans="1:5" ht="13.5" customHeight="1" thickBot="1">
      <c r="A5" s="500" t="s">
        <v>258</v>
      </c>
      <c r="B5" s="418" t="s">
        <v>259</v>
      </c>
      <c r="C5" s="419" t="s">
        <v>260</v>
      </c>
      <c r="D5" s="501" t="s">
        <v>261</v>
      </c>
      <c r="E5" s="502" t="s">
        <v>5</v>
      </c>
    </row>
    <row r="6" spans="1:7" s="9" customFormat="1" ht="15">
      <c r="A6" s="503"/>
      <c r="B6" s="302"/>
      <c r="C6" s="303"/>
      <c r="D6" s="122" t="s">
        <v>262</v>
      </c>
      <c r="E6" s="504" t="s">
        <v>7</v>
      </c>
      <c r="G6" s="123"/>
    </row>
    <row r="7" spans="1:5" ht="15" customHeight="1" thickBot="1">
      <c r="A7" s="424"/>
      <c r="B7" s="124" t="s">
        <v>263</v>
      </c>
      <c r="C7" s="125" t="s">
        <v>264</v>
      </c>
      <c r="D7" s="126" t="s">
        <v>265</v>
      </c>
      <c r="E7" s="505"/>
    </row>
    <row r="8" spans="1:5" ht="9" customHeight="1" thickBot="1">
      <c r="A8" s="426"/>
      <c r="B8" s="285"/>
      <c r="C8" s="285"/>
      <c r="D8" s="285"/>
      <c r="E8" s="427"/>
    </row>
    <row r="9" spans="1:7" s="16" customFormat="1" ht="15" customHeight="1" thickBot="1">
      <c r="A9" s="506" t="s">
        <v>266</v>
      </c>
      <c r="B9" s="99"/>
      <c r="C9" s="99"/>
      <c r="D9" s="306"/>
      <c r="E9" s="507"/>
      <c r="G9" s="87"/>
    </row>
    <row r="10" spans="1:5" ht="15" customHeight="1">
      <c r="A10" s="351"/>
      <c r="B10" s="17"/>
      <c r="C10" s="18"/>
      <c r="D10" s="18"/>
      <c r="E10" s="508"/>
    </row>
    <row r="11" spans="1:7" ht="15" customHeight="1">
      <c r="A11" s="353" t="s">
        <v>267</v>
      </c>
      <c r="B11" s="101" t="s">
        <v>268</v>
      </c>
      <c r="C11" s="164" t="s">
        <v>269</v>
      </c>
      <c r="D11" s="22" t="s">
        <v>270</v>
      </c>
      <c r="E11" s="354">
        <v>582</v>
      </c>
      <c r="G11" s="20"/>
    </row>
    <row r="12" spans="1:7" ht="11.25" customHeight="1" thickBot="1">
      <c r="A12" s="509"/>
      <c r="B12" s="307"/>
      <c r="C12" s="307"/>
      <c r="D12" s="307"/>
      <c r="E12" s="510"/>
      <c r="G12" s="20"/>
    </row>
    <row r="13" spans="1:7" s="16" customFormat="1" ht="15" customHeight="1" thickBot="1">
      <c r="A13" s="506" t="s">
        <v>271</v>
      </c>
      <c r="B13" s="165"/>
      <c r="C13" s="99"/>
      <c r="D13" s="306"/>
      <c r="E13" s="507"/>
      <c r="G13" s="87"/>
    </row>
    <row r="14" spans="1:7" s="16" customFormat="1" ht="15" customHeight="1">
      <c r="A14" s="511" t="s">
        <v>272</v>
      </c>
      <c r="B14" s="32"/>
      <c r="C14" s="32"/>
      <c r="D14" s="166"/>
      <c r="E14" s="512"/>
      <c r="G14" s="87"/>
    </row>
    <row r="15" spans="1:5" ht="15">
      <c r="A15" s="351"/>
      <c r="B15" s="24"/>
      <c r="C15" s="25"/>
      <c r="D15" s="25"/>
      <c r="E15" s="513"/>
    </row>
    <row r="16" spans="1:7" ht="15" customHeight="1">
      <c r="A16" s="353" t="s">
        <v>273</v>
      </c>
      <c r="B16" s="101" t="s">
        <v>274</v>
      </c>
      <c r="C16" s="164">
        <v>100</v>
      </c>
      <c r="D16" s="22" t="s">
        <v>275</v>
      </c>
      <c r="E16" s="354">
        <v>1203</v>
      </c>
      <c r="G16" s="20"/>
    </row>
    <row r="17" spans="1:7" ht="15">
      <c r="A17" s="351"/>
      <c r="B17" s="85"/>
      <c r="C17" s="167"/>
      <c r="D17" s="25"/>
      <c r="E17" s="357"/>
      <c r="G17" s="20"/>
    </row>
    <row r="18" spans="1:7" ht="15" customHeight="1">
      <c r="A18" s="353" t="s">
        <v>276</v>
      </c>
      <c r="B18" s="101" t="s">
        <v>277</v>
      </c>
      <c r="C18" s="164">
        <v>150</v>
      </c>
      <c r="D18" s="22" t="s">
        <v>278</v>
      </c>
      <c r="E18" s="354">
        <v>1704</v>
      </c>
      <c r="G18" s="20"/>
    </row>
    <row r="19" spans="1:7" ht="15">
      <c r="A19" s="351"/>
      <c r="B19" s="85"/>
      <c r="C19" s="167"/>
      <c r="D19" s="25"/>
      <c r="E19" s="357"/>
      <c r="G19" s="20"/>
    </row>
    <row r="20" spans="1:7" ht="15" customHeight="1">
      <c r="A20" s="353" t="s">
        <v>279</v>
      </c>
      <c r="B20" s="101" t="s">
        <v>280</v>
      </c>
      <c r="C20" s="164">
        <v>200</v>
      </c>
      <c r="D20" s="22" t="s">
        <v>281</v>
      </c>
      <c r="E20" s="354">
        <v>2385</v>
      </c>
      <c r="G20" s="20"/>
    </row>
    <row r="21" spans="1:7" ht="15">
      <c r="A21" s="351"/>
      <c r="B21" s="85"/>
      <c r="C21" s="167"/>
      <c r="D21" s="25"/>
      <c r="E21" s="357"/>
      <c r="G21" s="20"/>
    </row>
    <row r="22" spans="1:7" ht="15" customHeight="1">
      <c r="A22" s="353" t="s">
        <v>282</v>
      </c>
      <c r="B22" s="101" t="s">
        <v>283</v>
      </c>
      <c r="C22" s="164">
        <v>200</v>
      </c>
      <c r="D22" s="22" t="s">
        <v>284</v>
      </c>
      <c r="E22" s="354">
        <v>2952</v>
      </c>
      <c r="G22" s="20"/>
    </row>
    <row r="23" spans="1:7" ht="15">
      <c r="A23" s="351"/>
      <c r="B23" s="85"/>
      <c r="C23" s="167"/>
      <c r="D23" s="25"/>
      <c r="E23" s="357"/>
      <c r="G23" s="20"/>
    </row>
    <row r="24" spans="1:7" ht="15" customHeight="1">
      <c r="A24" s="353" t="s">
        <v>285</v>
      </c>
      <c r="B24" s="101" t="s">
        <v>286</v>
      </c>
      <c r="C24" s="164">
        <v>200</v>
      </c>
      <c r="D24" s="22" t="s">
        <v>287</v>
      </c>
      <c r="E24" s="354">
        <v>3894</v>
      </c>
      <c r="G24" s="20"/>
    </row>
    <row r="25" spans="1:7" ht="15">
      <c r="A25" s="351"/>
      <c r="B25" s="168"/>
      <c r="C25" s="169"/>
      <c r="D25" s="18"/>
      <c r="E25" s="508"/>
      <c r="G25" s="20"/>
    </row>
    <row r="26" spans="1:7" ht="15" customHeight="1">
      <c r="A26" s="353" t="s">
        <v>288</v>
      </c>
      <c r="B26" s="101" t="s">
        <v>289</v>
      </c>
      <c r="C26" s="164">
        <v>250</v>
      </c>
      <c r="D26" s="22" t="s">
        <v>290</v>
      </c>
      <c r="E26" s="354">
        <v>4590</v>
      </c>
      <c r="G26" s="20"/>
    </row>
    <row r="27" spans="1:7" ht="15">
      <c r="A27" s="351"/>
      <c r="B27" s="85"/>
      <c r="C27" s="167"/>
      <c r="D27" s="25"/>
      <c r="E27" s="357"/>
      <c r="G27" s="20"/>
    </row>
    <row r="28" spans="1:7" ht="15" customHeight="1">
      <c r="A28" s="353" t="s">
        <v>291</v>
      </c>
      <c r="B28" s="101" t="s">
        <v>292</v>
      </c>
      <c r="C28" s="164">
        <v>250</v>
      </c>
      <c r="D28" s="22" t="s">
        <v>293</v>
      </c>
      <c r="E28" s="354">
        <v>4992</v>
      </c>
      <c r="G28" s="20"/>
    </row>
    <row r="29" spans="1:7" ht="15">
      <c r="A29" s="351"/>
      <c r="B29" s="85"/>
      <c r="C29" s="167" t="s">
        <v>294</v>
      </c>
      <c r="D29" s="25"/>
      <c r="E29" s="357"/>
      <c r="G29" s="20"/>
    </row>
    <row r="30" spans="1:7" ht="15" customHeight="1">
      <c r="A30" s="353" t="s">
        <v>295</v>
      </c>
      <c r="B30" s="101" t="s">
        <v>296</v>
      </c>
      <c r="C30" s="164" t="s">
        <v>297</v>
      </c>
      <c r="D30" s="22" t="s">
        <v>298</v>
      </c>
      <c r="E30" s="354">
        <v>9318</v>
      </c>
      <c r="G30" s="20"/>
    </row>
    <row r="31" spans="1:7" ht="15">
      <c r="A31" s="351"/>
      <c r="B31" s="85"/>
      <c r="C31" s="167" t="s">
        <v>294</v>
      </c>
      <c r="D31" s="25"/>
      <c r="E31" s="357"/>
      <c r="G31" s="20"/>
    </row>
    <row r="32" spans="1:7" ht="15" customHeight="1" thickBot="1">
      <c r="A32" s="353" t="s">
        <v>299</v>
      </c>
      <c r="B32" s="101" t="s">
        <v>300</v>
      </c>
      <c r="C32" s="164" t="s">
        <v>297</v>
      </c>
      <c r="D32" s="22" t="s">
        <v>301</v>
      </c>
      <c r="E32" s="354">
        <v>10356</v>
      </c>
      <c r="G32" s="20"/>
    </row>
    <row r="33" spans="1:7" s="16" customFormat="1" ht="15" customHeight="1" thickBot="1">
      <c r="A33" s="349" t="s">
        <v>302</v>
      </c>
      <c r="B33" s="170" t="s">
        <v>303</v>
      </c>
      <c r="C33" s="171"/>
      <c r="D33" s="172"/>
      <c r="E33" s="514">
        <v>357</v>
      </c>
      <c r="G33" s="20"/>
    </row>
    <row r="34" spans="1:7" s="16" customFormat="1" ht="15" customHeight="1" thickBot="1">
      <c r="A34" s="349" t="s">
        <v>304</v>
      </c>
      <c r="B34" s="308" t="s">
        <v>305</v>
      </c>
      <c r="C34" s="308"/>
      <c r="D34" s="308"/>
      <c r="E34" s="514">
        <v>393</v>
      </c>
      <c r="G34" s="20"/>
    </row>
    <row r="35" spans="1:7" s="16" customFormat="1" ht="15" customHeight="1" thickBot="1">
      <c r="A35" s="349"/>
      <c r="B35" s="173"/>
      <c r="C35" s="171"/>
      <c r="D35" s="171"/>
      <c r="E35" s="350"/>
      <c r="G35" s="87"/>
    </row>
    <row r="36" spans="1:7" s="16" customFormat="1" ht="15" customHeight="1">
      <c r="A36" s="511" t="s">
        <v>306</v>
      </c>
      <c r="B36" s="32"/>
      <c r="C36" s="32"/>
      <c r="D36" s="166"/>
      <c r="E36" s="512"/>
      <c r="G36" s="87"/>
    </row>
    <row r="37" spans="1:5" ht="15">
      <c r="A37" s="351"/>
      <c r="B37" s="24"/>
      <c r="C37" s="25"/>
      <c r="D37" s="25"/>
      <c r="E37" s="357"/>
    </row>
    <row r="38" spans="1:7" ht="15" customHeight="1" thickBot="1">
      <c r="A38" s="353" t="s">
        <v>307</v>
      </c>
      <c r="B38" s="101" t="s">
        <v>308</v>
      </c>
      <c r="C38" s="164">
        <v>200</v>
      </c>
      <c r="D38" s="22" t="s">
        <v>309</v>
      </c>
      <c r="E38" s="354">
        <v>2667</v>
      </c>
      <c r="G38" s="20"/>
    </row>
    <row r="39" spans="1:7" s="16" customFormat="1" ht="15" customHeight="1" thickBot="1">
      <c r="A39" s="349" t="s">
        <v>310</v>
      </c>
      <c r="B39" s="308" t="s">
        <v>311</v>
      </c>
      <c r="C39" s="308"/>
      <c r="D39" s="308"/>
      <c r="E39" s="514">
        <v>195</v>
      </c>
      <c r="G39" s="20"/>
    </row>
    <row r="40" spans="1:7" s="16" customFormat="1" ht="30" customHeight="1">
      <c r="A40" s="515"/>
      <c r="B40" s="175"/>
      <c r="C40" s="174"/>
      <c r="D40" s="174"/>
      <c r="E40" s="516"/>
      <c r="G40" s="174"/>
    </row>
    <row r="41" spans="1:7" s="16" customFormat="1" ht="30" customHeight="1" thickBot="1">
      <c r="A41" s="517"/>
      <c r="B41" s="177"/>
      <c r="C41" s="176"/>
      <c r="D41" s="176"/>
      <c r="E41" s="518"/>
      <c r="G41" s="174"/>
    </row>
    <row r="42" spans="1:7" ht="15" customHeight="1">
      <c r="A42" s="519" t="s">
        <v>258</v>
      </c>
      <c r="B42" s="302" t="s">
        <v>312</v>
      </c>
      <c r="C42" s="303" t="s">
        <v>313</v>
      </c>
      <c r="E42" s="520" t="s">
        <v>5</v>
      </c>
      <c r="G42" s="98"/>
    </row>
    <row r="43" spans="1:7" s="9" customFormat="1" ht="15">
      <c r="A43" s="519"/>
      <c r="B43" s="302"/>
      <c r="C43" s="303"/>
      <c r="D43" s="122" t="s">
        <v>314</v>
      </c>
      <c r="E43" s="504" t="s">
        <v>7</v>
      </c>
      <c r="G43" s="178"/>
    </row>
    <row r="44" spans="1:7" ht="30" customHeight="1" thickBot="1">
      <c r="A44" s="424"/>
      <c r="B44" s="124" t="s">
        <v>315</v>
      </c>
      <c r="C44" s="125" t="s">
        <v>316</v>
      </c>
      <c r="D44" s="126" t="s">
        <v>317</v>
      </c>
      <c r="E44" s="505"/>
      <c r="G44" s="98"/>
    </row>
    <row r="45" spans="1:7" ht="13.5" customHeight="1" thickBot="1">
      <c r="A45" s="475"/>
      <c r="B45" s="304"/>
      <c r="C45" s="304"/>
      <c r="D45" s="304"/>
      <c r="E45" s="476"/>
      <c r="G45" s="98"/>
    </row>
    <row r="46" spans="1:7" s="16" customFormat="1" ht="15" customHeight="1" thickBot="1">
      <c r="A46" s="521" t="s">
        <v>318</v>
      </c>
      <c r="B46" s="179"/>
      <c r="C46" s="179"/>
      <c r="D46" s="309"/>
      <c r="E46" s="522"/>
      <c r="G46" s="174"/>
    </row>
    <row r="47" spans="1:7" ht="15" customHeight="1">
      <c r="A47" s="364"/>
      <c r="B47" s="149"/>
      <c r="C47" s="150"/>
      <c r="D47" s="150"/>
      <c r="E47" s="480"/>
      <c r="G47" s="98"/>
    </row>
    <row r="48" spans="1:7" ht="15" customHeight="1" thickBot="1">
      <c r="A48" s="485" t="s">
        <v>319</v>
      </c>
      <c r="B48" s="523" t="s">
        <v>320</v>
      </c>
      <c r="C48" s="498">
        <v>275</v>
      </c>
      <c r="D48" s="498" t="s">
        <v>321</v>
      </c>
      <c r="E48" s="524">
        <v>795</v>
      </c>
      <c r="G48" s="20"/>
    </row>
    <row r="49" spans="1:5" ht="15.75">
      <c r="A49" s="180"/>
      <c r="B49" s="181"/>
      <c r="C49" s="182"/>
      <c r="D49" s="180"/>
      <c r="E49" s="180"/>
    </row>
    <row r="50" spans="1:7" s="71" customFormat="1" ht="15.75">
      <c r="A50" s="180"/>
      <c r="B50" s="181"/>
      <c r="C50" s="182"/>
      <c r="D50" s="183"/>
      <c r="E50" s="180"/>
      <c r="G50" s="73"/>
    </row>
    <row r="51" spans="1:7" s="71" customFormat="1" ht="15.75">
      <c r="A51" s="75"/>
      <c r="B51" s="76"/>
      <c r="C51" s="77"/>
      <c r="D51" s="183"/>
      <c r="E51" s="180"/>
      <c r="G51" s="73"/>
    </row>
    <row r="52" spans="1:7" s="71" customFormat="1" ht="15.75">
      <c r="A52" s="75"/>
      <c r="B52" s="76"/>
      <c r="C52" s="77"/>
      <c r="D52" s="75"/>
      <c r="E52" s="75"/>
      <c r="G52" s="73"/>
    </row>
    <row r="53" spans="1:7" s="71" customFormat="1" ht="18.75">
      <c r="A53" s="184"/>
      <c r="B53" s="185"/>
      <c r="C53" s="68"/>
      <c r="D53" s="66"/>
      <c r="E53" s="66"/>
      <c r="G53" s="73"/>
    </row>
    <row r="54" spans="1:7" ht="12.75">
      <c r="A54" s="66"/>
      <c r="B54" s="67"/>
      <c r="C54" s="68"/>
      <c r="D54" s="69"/>
      <c r="E54" s="186"/>
      <c r="F54" s="71"/>
      <c r="G54" s="72"/>
    </row>
    <row r="55" spans="1:7" ht="15.75">
      <c r="A55" s="75"/>
      <c r="B55" s="76"/>
      <c r="C55" s="77"/>
      <c r="D55" s="75"/>
      <c r="E55" s="71"/>
      <c r="G55" s="72"/>
    </row>
  </sheetData>
  <sheetProtection/>
  <mergeCells count="16">
    <mergeCell ref="A42:A43"/>
    <mergeCell ref="B42:B43"/>
    <mergeCell ref="C42:C43"/>
    <mergeCell ref="A45:E45"/>
    <mergeCell ref="D46:E46"/>
    <mergeCell ref="A8:E8"/>
    <mergeCell ref="D9:E9"/>
    <mergeCell ref="A12:E12"/>
    <mergeCell ref="D13:E13"/>
    <mergeCell ref="B34:D34"/>
    <mergeCell ref="B39:D39"/>
    <mergeCell ref="A2:D4"/>
    <mergeCell ref="A5:A6"/>
    <mergeCell ref="B5:B6"/>
    <mergeCell ref="C5:C6"/>
    <mergeCell ref="D1:E1"/>
  </mergeCells>
  <printOptions horizontalCentered="1"/>
  <pageMargins left="0.31527777777777777" right="0.19652777777777777" top="0.15763888888888888" bottom="0.47291666666666665" header="0.5118055555555555" footer="0.15763888888888888"/>
  <pageSetup horizontalDpi="300" verticalDpi="300" orientation="portrait" paperSize="9" scale="85" r:id="rId2"/>
  <headerFooter alignWithMargins="0">
    <oddFooter>&amp;LЦены указаны на условиях DDP Москва, включая НДС.&amp;R&amp;P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443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22.7109375" style="187" customWidth="1"/>
    <col min="2" max="3" width="22.8515625" style="187" customWidth="1"/>
    <col min="4" max="5" width="17.421875" style="187" customWidth="1"/>
    <col min="6" max="253" width="9.140625" style="188" customWidth="1"/>
  </cols>
  <sheetData>
    <row r="1" spans="1:7" ht="72.75" customHeight="1">
      <c r="A1" s="3"/>
      <c r="B1" s="4"/>
      <c r="C1" s="4"/>
      <c r="D1" s="265" t="s">
        <v>0</v>
      </c>
      <c r="E1" s="265"/>
      <c r="F1" s="161"/>
      <c r="G1" s="161"/>
    </row>
    <row r="2" spans="1:5" ht="14.25" customHeight="1">
      <c r="A2" s="266" t="s">
        <v>322</v>
      </c>
      <c r="B2" s="266"/>
      <c r="C2" s="266"/>
      <c r="D2" s="310"/>
      <c r="E2" s="310"/>
    </row>
    <row r="3" spans="1:5" ht="14.25" customHeight="1">
      <c r="A3" s="266"/>
      <c r="B3" s="266"/>
      <c r="C3" s="266"/>
      <c r="D3" s="310"/>
      <c r="E3" s="310"/>
    </row>
    <row r="4" spans="1:5" ht="14.25" customHeight="1">
      <c r="A4" s="266"/>
      <c r="B4" s="266"/>
      <c r="C4" s="266"/>
      <c r="D4" s="310"/>
      <c r="E4" s="310"/>
    </row>
    <row r="5" spans="1:5" ht="15" customHeight="1">
      <c r="A5" s="311" t="s">
        <v>258</v>
      </c>
      <c r="B5" s="312" t="s">
        <v>323</v>
      </c>
      <c r="C5" s="313" t="s">
        <v>324</v>
      </c>
      <c r="D5" s="312" t="s">
        <v>5</v>
      </c>
      <c r="E5" s="312"/>
    </row>
    <row r="6" spans="1:5" ht="15" customHeight="1">
      <c r="A6" s="311"/>
      <c r="B6" s="312"/>
      <c r="C6" s="313"/>
      <c r="D6" s="190" t="s">
        <v>7</v>
      </c>
      <c r="E6" s="191" t="s">
        <v>8</v>
      </c>
    </row>
    <row r="7" spans="1:5" ht="9.75" customHeight="1">
      <c r="A7" s="314"/>
      <c r="B7" s="314"/>
      <c r="C7" s="314"/>
      <c r="D7" s="314"/>
      <c r="E7" s="314"/>
    </row>
    <row r="8" spans="1:5" ht="18.75" customHeight="1">
      <c r="A8" s="315" t="s">
        <v>325</v>
      </c>
      <c r="B8" s="315"/>
      <c r="C8" s="315"/>
      <c r="D8" s="315"/>
      <c r="E8" s="315"/>
    </row>
    <row r="9" spans="1:5" ht="18.75" customHeight="1">
      <c r="A9" s="316" t="s">
        <v>326</v>
      </c>
      <c r="B9" s="316"/>
      <c r="C9" s="316"/>
      <c r="D9" s="316"/>
      <c r="E9" s="316"/>
    </row>
    <row r="10" spans="1:5" ht="15" customHeight="1">
      <c r="A10" s="317" t="s">
        <v>327</v>
      </c>
      <c r="B10" s="317"/>
      <c r="C10" s="317"/>
      <c r="D10" s="317"/>
      <c r="E10" s="317"/>
    </row>
    <row r="11" spans="1:5" ht="15" customHeight="1">
      <c r="A11" s="192" t="s">
        <v>328</v>
      </c>
      <c r="B11" s="193">
        <v>1700</v>
      </c>
      <c r="C11" s="193">
        <v>1900</v>
      </c>
      <c r="D11" s="194">
        <v>1935</v>
      </c>
      <c r="E11" s="195"/>
    </row>
    <row r="12" spans="1:5" ht="15" customHeight="1">
      <c r="A12" s="192" t="s">
        <v>329</v>
      </c>
      <c r="B12" s="193">
        <v>2200</v>
      </c>
      <c r="C12" s="193">
        <v>2500</v>
      </c>
      <c r="D12" s="194">
        <v>1971</v>
      </c>
      <c r="E12" s="195"/>
    </row>
    <row r="13" spans="1:5" ht="15" customHeight="1">
      <c r="A13" s="192" t="s">
        <v>330</v>
      </c>
      <c r="B13" s="193">
        <v>2800</v>
      </c>
      <c r="C13" s="193">
        <v>3200</v>
      </c>
      <c r="D13" s="194">
        <v>2033</v>
      </c>
      <c r="E13" s="195"/>
    </row>
    <row r="14" spans="1:5" ht="15" customHeight="1">
      <c r="A14" s="192" t="s">
        <v>331</v>
      </c>
      <c r="B14" s="193">
        <v>3600</v>
      </c>
      <c r="C14" s="193">
        <v>4000</v>
      </c>
      <c r="D14" s="194">
        <v>2117</v>
      </c>
      <c r="E14" s="195"/>
    </row>
    <row r="15" spans="1:5" ht="15" customHeight="1">
      <c r="A15" s="192" t="s">
        <v>332</v>
      </c>
      <c r="B15" s="196">
        <v>4500</v>
      </c>
      <c r="C15" s="196">
        <v>5000</v>
      </c>
      <c r="D15" s="194">
        <v>2186</v>
      </c>
      <c r="E15" s="197"/>
    </row>
    <row r="16" spans="1:5" ht="15" customHeight="1">
      <c r="A16" s="192" t="s">
        <v>333</v>
      </c>
      <c r="B16" s="193">
        <v>5600</v>
      </c>
      <c r="C16" s="193">
        <v>6300</v>
      </c>
      <c r="D16" s="194">
        <v>2237</v>
      </c>
      <c r="E16" s="195"/>
    </row>
    <row r="17" spans="1:5" ht="15" customHeight="1">
      <c r="A17" s="192" t="s">
        <v>334</v>
      </c>
      <c r="B17" s="193">
        <v>7100</v>
      </c>
      <c r="C17" s="193">
        <v>8000</v>
      </c>
      <c r="D17" s="194">
        <v>2570</v>
      </c>
      <c r="E17" s="198"/>
    </row>
    <row r="18" spans="1:5" s="201" customFormat="1" ht="15" customHeight="1">
      <c r="A18" s="192" t="s">
        <v>335</v>
      </c>
      <c r="B18" s="193">
        <v>11200</v>
      </c>
      <c r="C18" s="193">
        <v>12500</v>
      </c>
      <c r="D18" s="199">
        <v>3176</v>
      </c>
      <c r="E18" s="200"/>
    </row>
    <row r="19" spans="1:5" ht="15" customHeight="1">
      <c r="A19" s="318" t="s">
        <v>336</v>
      </c>
      <c r="B19" s="318"/>
      <c r="C19" s="318"/>
      <c r="D19" s="318"/>
      <c r="E19" s="318"/>
    </row>
    <row r="20" spans="1:5" ht="15" customHeight="1">
      <c r="A20" s="202" t="s">
        <v>337</v>
      </c>
      <c r="B20" s="193">
        <v>3600</v>
      </c>
      <c r="C20" s="193">
        <v>4000</v>
      </c>
      <c r="D20" s="203">
        <f>2942+537</f>
        <v>3479</v>
      </c>
      <c r="E20" s="204"/>
    </row>
    <row r="21" spans="1:5" ht="15" customHeight="1">
      <c r="A21" s="202" t="s">
        <v>338</v>
      </c>
      <c r="B21" s="193">
        <v>4500</v>
      </c>
      <c r="C21" s="196">
        <v>5000</v>
      </c>
      <c r="D21" s="205">
        <f>3245+537</f>
        <v>3782</v>
      </c>
      <c r="E21" s="204"/>
    </row>
    <row r="22" spans="1:5" ht="15" customHeight="1">
      <c r="A22" s="202" t="s">
        <v>339</v>
      </c>
      <c r="B22" s="193">
        <v>5600</v>
      </c>
      <c r="C22" s="193">
        <v>6300</v>
      </c>
      <c r="D22" s="203">
        <f>3362+537</f>
        <v>3899</v>
      </c>
      <c r="E22" s="204"/>
    </row>
    <row r="23" spans="1:5" ht="15" customHeight="1">
      <c r="A23" s="202" t="s">
        <v>340</v>
      </c>
      <c r="B23" s="193">
        <v>7100</v>
      </c>
      <c r="C23" s="193">
        <v>8000</v>
      </c>
      <c r="D23" s="203">
        <f>3665+537</f>
        <v>4202</v>
      </c>
      <c r="E23" s="204"/>
    </row>
    <row r="24" spans="1:5" ht="15" customHeight="1">
      <c r="A24" s="202" t="s">
        <v>341</v>
      </c>
      <c r="B24" s="193">
        <v>9000</v>
      </c>
      <c r="C24" s="193">
        <v>10000</v>
      </c>
      <c r="D24" s="203">
        <f>3938+537</f>
        <v>4475</v>
      </c>
      <c r="E24" s="204"/>
    </row>
    <row r="25" spans="1:5" ht="15" customHeight="1">
      <c r="A25" s="202" t="s">
        <v>342</v>
      </c>
      <c r="B25" s="193">
        <v>11200</v>
      </c>
      <c r="C25" s="193">
        <v>12500</v>
      </c>
      <c r="D25" s="203">
        <f>4369+537</f>
        <v>4906</v>
      </c>
      <c r="E25" s="204"/>
    </row>
    <row r="26" spans="1:5" ht="15" customHeight="1">
      <c r="A26" s="202" t="s">
        <v>343</v>
      </c>
      <c r="B26" s="193">
        <v>14000</v>
      </c>
      <c r="C26" s="193">
        <v>16000</v>
      </c>
      <c r="D26" s="203">
        <f>5610+537</f>
        <v>6147</v>
      </c>
      <c r="E26" s="204"/>
    </row>
    <row r="27" spans="1:5" ht="15" customHeight="1">
      <c r="A27" s="318" t="s">
        <v>344</v>
      </c>
      <c r="B27" s="318"/>
      <c r="C27" s="318"/>
      <c r="D27" s="318"/>
      <c r="E27" s="318"/>
    </row>
    <row r="28" spans="1:5" ht="15" customHeight="1">
      <c r="A28" s="202" t="s">
        <v>345</v>
      </c>
      <c r="B28" s="193">
        <v>2200</v>
      </c>
      <c r="C28" s="193">
        <v>2500</v>
      </c>
      <c r="D28" s="203">
        <f>2628+321</f>
        <v>2949</v>
      </c>
      <c r="E28" s="204"/>
    </row>
    <row r="29" spans="1:5" ht="15" customHeight="1">
      <c r="A29" s="202" t="s">
        <v>346</v>
      </c>
      <c r="B29" s="193">
        <v>2800</v>
      </c>
      <c r="C29" s="196">
        <v>3200</v>
      </c>
      <c r="D29" s="205">
        <f>2683+321</f>
        <v>3004</v>
      </c>
      <c r="E29" s="204"/>
    </row>
    <row r="30" spans="1:5" ht="15" customHeight="1">
      <c r="A30" s="202" t="s">
        <v>347</v>
      </c>
      <c r="B30" s="193">
        <v>3600</v>
      </c>
      <c r="C30" s="193">
        <v>4000</v>
      </c>
      <c r="D30" s="203">
        <f>2730+321</f>
        <v>3051</v>
      </c>
      <c r="E30" s="204"/>
    </row>
    <row r="31" spans="1:5" ht="15" customHeight="1">
      <c r="A31" s="202" t="s">
        <v>348</v>
      </c>
      <c r="B31" s="193">
        <v>4500</v>
      </c>
      <c r="C31" s="193">
        <v>5000</v>
      </c>
      <c r="D31" s="203">
        <f>2913+321</f>
        <v>3234</v>
      </c>
      <c r="E31" s="204"/>
    </row>
    <row r="32" spans="1:5" ht="15" customHeight="1">
      <c r="A32" s="318" t="s">
        <v>349</v>
      </c>
      <c r="B32" s="318"/>
      <c r="C32" s="318"/>
      <c r="D32" s="318"/>
      <c r="E32" s="318"/>
    </row>
    <row r="33" spans="1:5" ht="15" customHeight="1">
      <c r="A33" s="192" t="s">
        <v>350</v>
      </c>
      <c r="B33" s="193">
        <v>2200</v>
      </c>
      <c r="C33" s="193">
        <v>2500</v>
      </c>
      <c r="D33" s="203">
        <f>2617+526</f>
        <v>3143</v>
      </c>
      <c r="E33" s="204"/>
    </row>
    <row r="34" spans="1:5" ht="15" customHeight="1">
      <c r="A34" s="192" t="s">
        <v>351</v>
      </c>
      <c r="B34" s="193">
        <v>2800</v>
      </c>
      <c r="C34" s="193">
        <v>3200</v>
      </c>
      <c r="D34" s="203">
        <f>2672+526</f>
        <v>3198</v>
      </c>
      <c r="E34" s="204"/>
    </row>
    <row r="35" spans="1:5" ht="15" customHeight="1">
      <c r="A35" s="192" t="s">
        <v>352</v>
      </c>
      <c r="B35" s="193">
        <v>3600</v>
      </c>
      <c r="C35" s="193">
        <v>4000</v>
      </c>
      <c r="D35" s="203">
        <f>2727+526</f>
        <v>3253</v>
      </c>
      <c r="E35" s="204"/>
    </row>
    <row r="36" spans="1:5" ht="15" customHeight="1">
      <c r="A36" s="192" t="s">
        <v>353</v>
      </c>
      <c r="B36" s="193">
        <v>4500</v>
      </c>
      <c r="C36" s="196">
        <v>5000</v>
      </c>
      <c r="D36" s="205">
        <f>2916+526</f>
        <v>3442</v>
      </c>
      <c r="E36" s="204"/>
    </row>
    <row r="37" spans="1:5" ht="15" customHeight="1">
      <c r="A37" s="192" t="s">
        <v>354</v>
      </c>
      <c r="B37" s="193">
        <v>5600</v>
      </c>
      <c r="C37" s="193">
        <v>6300</v>
      </c>
      <c r="D37" s="203">
        <f>3037+628</f>
        <v>3665</v>
      </c>
      <c r="E37" s="204"/>
    </row>
    <row r="38" spans="1:5" ht="15" customHeight="1">
      <c r="A38" s="192" t="s">
        <v>355</v>
      </c>
      <c r="B38" s="193">
        <v>7100</v>
      </c>
      <c r="C38" s="193">
        <v>8000</v>
      </c>
      <c r="D38" s="203">
        <f>3168+628</f>
        <v>3796</v>
      </c>
      <c r="E38" s="204"/>
    </row>
    <row r="39" spans="1:5" ht="15" customHeight="1">
      <c r="A39" s="192" t="s">
        <v>356</v>
      </c>
      <c r="B39" s="193">
        <v>9000</v>
      </c>
      <c r="C39" s="193">
        <v>10000</v>
      </c>
      <c r="D39" s="203">
        <f>3836+840</f>
        <v>4676</v>
      </c>
      <c r="E39" s="204"/>
    </row>
    <row r="40" spans="1:5" ht="15" customHeight="1">
      <c r="A40" s="192" t="s">
        <v>357</v>
      </c>
      <c r="B40" s="193">
        <v>11200</v>
      </c>
      <c r="C40" s="193">
        <v>12500</v>
      </c>
      <c r="D40" s="203">
        <f>4493+840</f>
        <v>5333</v>
      </c>
      <c r="E40" s="204"/>
    </row>
    <row r="41" spans="1:5" ht="15" customHeight="1">
      <c r="A41" s="192" t="s">
        <v>358</v>
      </c>
      <c r="B41" s="193">
        <v>14000</v>
      </c>
      <c r="C41" s="193">
        <v>16000</v>
      </c>
      <c r="D41" s="203">
        <f>4621+1299</f>
        <v>5920</v>
      </c>
      <c r="E41" s="204"/>
    </row>
    <row r="42" spans="1:5" ht="15" customHeight="1">
      <c r="A42" s="318" t="s">
        <v>359</v>
      </c>
      <c r="B42" s="318"/>
      <c r="C42" s="318"/>
      <c r="D42" s="318"/>
      <c r="E42" s="318"/>
    </row>
    <row r="43" spans="1:5" ht="15" customHeight="1">
      <c r="A43" s="192" t="s">
        <v>360</v>
      </c>
      <c r="B43" s="193">
        <v>2200</v>
      </c>
      <c r="C43" s="193">
        <v>2500</v>
      </c>
      <c r="D43" s="203">
        <f>3019+580</f>
        <v>3599</v>
      </c>
      <c r="E43" s="204"/>
    </row>
    <row r="44" spans="1:5" ht="15" customHeight="1">
      <c r="A44" s="192" t="s">
        <v>361</v>
      </c>
      <c r="B44" s="193">
        <v>2800</v>
      </c>
      <c r="C44" s="193">
        <v>3200</v>
      </c>
      <c r="D44" s="203">
        <f>3124+580</f>
        <v>3704</v>
      </c>
      <c r="E44" s="204"/>
    </row>
    <row r="45" spans="1:5" ht="15" customHeight="1">
      <c r="A45" s="192" t="s">
        <v>362</v>
      </c>
      <c r="B45" s="193">
        <v>3600</v>
      </c>
      <c r="C45" s="193">
        <v>4000</v>
      </c>
      <c r="D45" s="203">
        <f>3146+580</f>
        <v>3726</v>
      </c>
      <c r="E45" s="204"/>
    </row>
    <row r="46" spans="1:5" ht="15" customHeight="1">
      <c r="A46" s="192" t="s">
        <v>363</v>
      </c>
      <c r="B46" s="193">
        <v>4500</v>
      </c>
      <c r="C46" s="193">
        <v>5000</v>
      </c>
      <c r="D46" s="203">
        <f>3278+580</f>
        <v>3858</v>
      </c>
      <c r="E46" s="204"/>
    </row>
    <row r="47" spans="1:5" ht="15" customHeight="1">
      <c r="A47" s="318" t="s">
        <v>364</v>
      </c>
      <c r="B47" s="318"/>
      <c r="C47" s="318"/>
      <c r="D47" s="318"/>
      <c r="E47" s="318"/>
    </row>
    <row r="48" spans="1:5" ht="15" customHeight="1">
      <c r="A48" s="192" t="s">
        <v>365</v>
      </c>
      <c r="B48" s="193">
        <v>2200</v>
      </c>
      <c r="C48" s="193">
        <v>2500</v>
      </c>
      <c r="D48" s="203">
        <v>2880</v>
      </c>
      <c r="E48" s="204"/>
    </row>
    <row r="49" spans="1:5" ht="15" customHeight="1">
      <c r="A49" s="192" t="s">
        <v>366</v>
      </c>
      <c r="B49" s="193">
        <v>2800</v>
      </c>
      <c r="C49" s="193">
        <v>3200</v>
      </c>
      <c r="D49" s="203">
        <v>3077</v>
      </c>
      <c r="E49" s="204"/>
    </row>
    <row r="50" spans="1:5" ht="15" customHeight="1">
      <c r="A50" s="192" t="s">
        <v>367</v>
      </c>
      <c r="B50" s="193">
        <v>3600</v>
      </c>
      <c r="C50" s="193">
        <v>4000</v>
      </c>
      <c r="D50" s="203">
        <v>3099</v>
      </c>
      <c r="E50" s="204"/>
    </row>
    <row r="51" spans="1:5" ht="15" customHeight="1">
      <c r="A51" s="192" t="s">
        <v>368</v>
      </c>
      <c r="B51" s="193">
        <v>4500</v>
      </c>
      <c r="C51" s="193">
        <v>5000</v>
      </c>
      <c r="D51" s="203">
        <v>3132</v>
      </c>
      <c r="E51" s="204"/>
    </row>
    <row r="52" spans="1:5" ht="15" customHeight="1">
      <c r="A52" s="192" t="s">
        <v>369</v>
      </c>
      <c r="B52" s="193">
        <v>5600</v>
      </c>
      <c r="C52" s="193">
        <v>6300</v>
      </c>
      <c r="D52" s="203">
        <v>3314</v>
      </c>
      <c r="E52" s="204"/>
    </row>
    <row r="53" spans="1:5" ht="15" customHeight="1">
      <c r="A53" s="192" t="s">
        <v>370</v>
      </c>
      <c r="B53" s="193">
        <v>7100</v>
      </c>
      <c r="C53" s="193">
        <v>8000</v>
      </c>
      <c r="D53" s="203">
        <v>3489</v>
      </c>
      <c r="E53" s="204"/>
    </row>
    <row r="54" spans="1:5" ht="15" customHeight="1">
      <c r="A54" s="192" t="s">
        <v>371</v>
      </c>
      <c r="B54" s="193">
        <v>8000</v>
      </c>
      <c r="C54" s="193">
        <v>9000</v>
      </c>
      <c r="D54" s="203">
        <v>3814</v>
      </c>
      <c r="E54" s="204"/>
    </row>
    <row r="55" spans="1:5" ht="15" customHeight="1">
      <c r="A55" s="192" t="s">
        <v>372</v>
      </c>
      <c r="B55" s="193">
        <v>9000</v>
      </c>
      <c r="C55" s="193">
        <v>10000</v>
      </c>
      <c r="D55" s="203">
        <v>3975</v>
      </c>
      <c r="E55" s="204"/>
    </row>
    <row r="56" spans="1:5" ht="15" customHeight="1">
      <c r="A56" s="192" t="s">
        <v>373</v>
      </c>
      <c r="B56" s="193">
        <v>11200</v>
      </c>
      <c r="C56" s="193">
        <v>12500</v>
      </c>
      <c r="D56" s="203">
        <v>4333</v>
      </c>
      <c r="E56" s="204"/>
    </row>
    <row r="57" spans="1:5" ht="15" customHeight="1">
      <c r="A57" s="192" t="s">
        <v>374</v>
      </c>
      <c r="B57" s="193">
        <v>14000</v>
      </c>
      <c r="C57" s="193">
        <v>16000</v>
      </c>
      <c r="D57" s="203">
        <v>4690</v>
      </c>
      <c r="E57" s="204"/>
    </row>
    <row r="58" spans="1:5" ht="15" customHeight="1">
      <c r="A58" s="206" t="s">
        <v>375</v>
      </c>
      <c r="B58" s="207">
        <v>16000</v>
      </c>
      <c r="C58" s="207">
        <v>18000</v>
      </c>
      <c r="D58" s="208">
        <v>5136</v>
      </c>
      <c r="E58" s="209"/>
    </row>
    <row r="59" spans="1:5" ht="15" customHeight="1">
      <c r="A59" s="318" t="s">
        <v>376</v>
      </c>
      <c r="B59" s="318"/>
      <c r="C59" s="318"/>
      <c r="D59" s="318"/>
      <c r="E59" s="318"/>
    </row>
    <row r="60" spans="1:5" ht="15" customHeight="1">
      <c r="A60" s="210" t="s">
        <v>377</v>
      </c>
      <c r="B60" s="211">
        <v>1700</v>
      </c>
      <c r="C60" s="211">
        <v>1900</v>
      </c>
      <c r="D60" s="212">
        <v>2840</v>
      </c>
      <c r="E60" s="204"/>
    </row>
    <row r="61" spans="1:5" ht="15" customHeight="1">
      <c r="A61" s="210" t="s">
        <v>378</v>
      </c>
      <c r="B61" s="211">
        <v>2200</v>
      </c>
      <c r="C61" s="211">
        <v>2500</v>
      </c>
      <c r="D61" s="212">
        <v>2920</v>
      </c>
      <c r="E61" s="204"/>
    </row>
    <row r="62" spans="1:5" ht="15" customHeight="1">
      <c r="A62" s="192" t="s">
        <v>379</v>
      </c>
      <c r="B62" s="193">
        <v>2800</v>
      </c>
      <c r="C62" s="193">
        <v>3200</v>
      </c>
      <c r="D62" s="203">
        <v>3124</v>
      </c>
      <c r="E62" s="204"/>
    </row>
    <row r="63" spans="1:5" ht="15" customHeight="1">
      <c r="A63" s="192" t="s">
        <v>380</v>
      </c>
      <c r="B63" s="193">
        <v>3600</v>
      </c>
      <c r="C63" s="193">
        <v>4000</v>
      </c>
      <c r="D63" s="203">
        <v>3146</v>
      </c>
      <c r="E63" s="204"/>
    </row>
    <row r="64" spans="1:5" ht="15" customHeight="1">
      <c r="A64" s="192" t="s">
        <v>381</v>
      </c>
      <c r="B64" s="193">
        <v>4500</v>
      </c>
      <c r="C64" s="193">
        <v>5000</v>
      </c>
      <c r="D64" s="203">
        <v>3176</v>
      </c>
      <c r="E64" s="204"/>
    </row>
    <row r="65" spans="1:5" ht="15" customHeight="1">
      <c r="A65" s="192" t="s">
        <v>382</v>
      </c>
      <c r="B65" s="193">
        <v>5600</v>
      </c>
      <c r="C65" s="193">
        <v>6300</v>
      </c>
      <c r="D65" s="203">
        <v>3365</v>
      </c>
      <c r="E65" s="204"/>
    </row>
    <row r="66" spans="1:5" ht="15" customHeight="1">
      <c r="A66" s="213" t="s">
        <v>383</v>
      </c>
      <c r="B66" s="214">
        <v>7100</v>
      </c>
      <c r="C66" s="214">
        <v>8000</v>
      </c>
      <c r="D66" s="215">
        <v>3541</v>
      </c>
      <c r="E66" s="216"/>
    </row>
    <row r="67" spans="1:5" ht="15" customHeight="1">
      <c r="A67" s="319" t="s">
        <v>384</v>
      </c>
      <c r="B67" s="319"/>
      <c r="C67" s="319"/>
      <c r="D67" s="319"/>
      <c r="E67" s="319"/>
    </row>
    <row r="68" spans="1:5" ht="15" customHeight="1">
      <c r="A68" s="192" t="s">
        <v>385</v>
      </c>
      <c r="B68" s="193">
        <v>4500</v>
      </c>
      <c r="C68" s="193">
        <v>5000</v>
      </c>
      <c r="D68" s="203">
        <v>3278</v>
      </c>
      <c r="E68" s="204"/>
    </row>
    <row r="69" spans="1:5" ht="15" customHeight="1">
      <c r="A69" s="192" t="s">
        <v>386</v>
      </c>
      <c r="B69" s="193">
        <v>5600</v>
      </c>
      <c r="C69" s="193">
        <v>6300</v>
      </c>
      <c r="D69" s="203">
        <v>3380</v>
      </c>
      <c r="E69" s="204"/>
    </row>
    <row r="70" spans="1:5" ht="15" customHeight="1">
      <c r="A70" s="192" t="s">
        <v>387</v>
      </c>
      <c r="B70" s="193">
        <v>7100</v>
      </c>
      <c r="C70" s="193">
        <v>8000</v>
      </c>
      <c r="D70" s="203">
        <v>3570</v>
      </c>
      <c r="E70" s="204"/>
    </row>
    <row r="71" spans="1:5" ht="15" customHeight="1">
      <c r="A71" s="192" t="s">
        <v>388</v>
      </c>
      <c r="B71" s="193">
        <v>8000</v>
      </c>
      <c r="C71" s="193">
        <v>9000</v>
      </c>
      <c r="D71" s="203">
        <v>3803</v>
      </c>
      <c r="E71" s="204"/>
    </row>
    <row r="72" spans="1:5" ht="15" customHeight="1">
      <c r="A72" s="192" t="s">
        <v>389</v>
      </c>
      <c r="B72" s="193">
        <v>9000</v>
      </c>
      <c r="C72" s="193">
        <v>10000</v>
      </c>
      <c r="D72" s="203">
        <v>3975</v>
      </c>
      <c r="E72" s="204"/>
    </row>
    <row r="73" spans="1:5" ht="15" customHeight="1">
      <c r="A73" s="192" t="s">
        <v>390</v>
      </c>
      <c r="B73" s="193">
        <v>11200</v>
      </c>
      <c r="C73" s="193">
        <v>12500</v>
      </c>
      <c r="D73" s="203">
        <v>4417</v>
      </c>
      <c r="E73" s="204"/>
    </row>
    <row r="74" spans="1:5" ht="15" customHeight="1">
      <c r="A74" s="192" t="s">
        <v>391</v>
      </c>
      <c r="B74" s="193">
        <v>14000</v>
      </c>
      <c r="C74" s="193">
        <v>16000</v>
      </c>
      <c r="D74" s="203">
        <v>4752</v>
      </c>
      <c r="E74" s="204"/>
    </row>
    <row r="75" spans="1:5" ht="15" customHeight="1">
      <c r="A75" s="202" t="s">
        <v>392</v>
      </c>
      <c r="B75" s="193">
        <v>16000</v>
      </c>
      <c r="C75" s="211">
        <v>18000</v>
      </c>
      <c r="D75" s="212">
        <v>4913</v>
      </c>
      <c r="E75" s="204"/>
    </row>
    <row r="76" spans="1:5" ht="15" customHeight="1">
      <c r="A76" s="192" t="s">
        <v>393</v>
      </c>
      <c r="B76" s="193">
        <v>22400</v>
      </c>
      <c r="C76" s="193">
        <v>25000</v>
      </c>
      <c r="D76" s="203">
        <v>6461</v>
      </c>
      <c r="E76" s="204"/>
    </row>
    <row r="77" spans="1:5" ht="15" customHeight="1">
      <c r="A77" s="206" t="s">
        <v>394</v>
      </c>
      <c r="B77" s="214">
        <v>28000</v>
      </c>
      <c r="C77" s="214">
        <v>31500</v>
      </c>
      <c r="D77" s="215">
        <v>7435</v>
      </c>
      <c r="E77" s="216"/>
    </row>
    <row r="78" spans="1:5" ht="15" customHeight="1">
      <c r="A78" s="319" t="s">
        <v>395</v>
      </c>
      <c r="B78" s="319"/>
      <c r="C78" s="319"/>
      <c r="D78" s="319"/>
      <c r="E78" s="319"/>
    </row>
    <row r="79" spans="1:5" ht="15" customHeight="1">
      <c r="A79" s="192" t="s">
        <v>396</v>
      </c>
      <c r="B79" s="193">
        <v>2200</v>
      </c>
      <c r="C79" s="193">
        <v>2500</v>
      </c>
      <c r="D79" s="203">
        <v>3066</v>
      </c>
      <c r="E79" s="204"/>
    </row>
    <row r="80" spans="1:5" ht="15" customHeight="1">
      <c r="A80" s="192" t="s">
        <v>397</v>
      </c>
      <c r="B80" s="193">
        <v>2800</v>
      </c>
      <c r="C80" s="193">
        <v>3200</v>
      </c>
      <c r="D80" s="203">
        <v>3281</v>
      </c>
      <c r="E80" s="204"/>
    </row>
    <row r="81" spans="1:5" ht="15" customHeight="1">
      <c r="A81" s="192" t="s">
        <v>398</v>
      </c>
      <c r="B81" s="193">
        <v>3600</v>
      </c>
      <c r="C81" s="193">
        <v>4000</v>
      </c>
      <c r="D81" s="203">
        <v>3446</v>
      </c>
      <c r="E81" s="204"/>
    </row>
    <row r="82" spans="1:5" ht="15" customHeight="1">
      <c r="A82" s="318" t="s">
        <v>399</v>
      </c>
      <c r="B82" s="318"/>
      <c r="C82" s="318"/>
      <c r="D82" s="318"/>
      <c r="E82" s="318"/>
    </row>
    <row r="83" spans="1:5" ht="15" customHeight="1">
      <c r="A83" s="192" t="s">
        <v>400</v>
      </c>
      <c r="B83" s="217">
        <v>4500</v>
      </c>
      <c r="C83" s="217">
        <v>5000</v>
      </c>
      <c r="D83" s="218">
        <v>4059</v>
      </c>
      <c r="E83" s="204"/>
    </row>
    <row r="84" spans="1:5" ht="15" customHeight="1">
      <c r="A84" s="192" t="s">
        <v>401</v>
      </c>
      <c r="B84" s="217">
        <v>7100</v>
      </c>
      <c r="C84" s="217">
        <v>8000</v>
      </c>
      <c r="D84" s="218">
        <v>4508</v>
      </c>
      <c r="E84" s="204"/>
    </row>
    <row r="85" spans="1:5" ht="15" customHeight="1">
      <c r="A85" s="192" t="s">
        <v>402</v>
      </c>
      <c r="B85" s="217">
        <v>11200</v>
      </c>
      <c r="C85" s="217">
        <v>12500</v>
      </c>
      <c r="D85" s="218">
        <v>5519</v>
      </c>
      <c r="E85" s="204"/>
    </row>
    <row r="86" spans="1:5" ht="15" customHeight="1">
      <c r="A86" s="192" t="s">
        <v>403</v>
      </c>
      <c r="B86" s="219">
        <v>14000</v>
      </c>
      <c r="C86" s="219">
        <v>16000</v>
      </c>
      <c r="D86" s="220">
        <v>6315</v>
      </c>
      <c r="E86" s="216"/>
    </row>
    <row r="87" spans="1:5" ht="15" customHeight="1">
      <c r="A87" s="318" t="s">
        <v>404</v>
      </c>
      <c r="B87" s="318"/>
      <c r="C87" s="318"/>
      <c r="D87" s="318"/>
      <c r="E87" s="318"/>
    </row>
    <row r="88" spans="1:5" ht="15" customHeight="1">
      <c r="A88" s="202" t="s">
        <v>405</v>
      </c>
      <c r="B88" s="193">
        <v>2200</v>
      </c>
      <c r="C88" s="193">
        <v>2500</v>
      </c>
      <c r="D88" s="203">
        <v>2602</v>
      </c>
      <c r="E88" s="204"/>
    </row>
    <row r="89" spans="1:5" ht="15" customHeight="1">
      <c r="A89" s="202" t="s">
        <v>406</v>
      </c>
      <c r="B89" s="193">
        <v>2800</v>
      </c>
      <c r="C89" s="193">
        <v>3200</v>
      </c>
      <c r="D89" s="203">
        <v>2624</v>
      </c>
      <c r="E89" s="204"/>
    </row>
    <row r="90" spans="1:5" ht="15" customHeight="1">
      <c r="A90" s="202" t="s">
        <v>407</v>
      </c>
      <c r="B90" s="193">
        <v>3600</v>
      </c>
      <c r="C90" s="193">
        <v>4000</v>
      </c>
      <c r="D90" s="203">
        <v>2661</v>
      </c>
      <c r="E90" s="204"/>
    </row>
    <row r="91" spans="1:5" ht="15" customHeight="1">
      <c r="A91" s="202" t="s">
        <v>408</v>
      </c>
      <c r="B91" s="193">
        <v>4500</v>
      </c>
      <c r="C91" s="193">
        <v>5000</v>
      </c>
      <c r="D91" s="203">
        <v>2759</v>
      </c>
      <c r="E91" s="204"/>
    </row>
    <row r="92" spans="1:5" ht="15" customHeight="1">
      <c r="A92" s="202" t="s">
        <v>409</v>
      </c>
      <c r="B92" s="196">
        <v>5600</v>
      </c>
      <c r="C92" s="196">
        <v>6300</v>
      </c>
      <c r="D92" s="205">
        <v>2862</v>
      </c>
      <c r="E92" s="221"/>
    </row>
    <row r="93" spans="1:5" ht="15" customHeight="1">
      <c r="A93" s="222" t="s">
        <v>410</v>
      </c>
      <c r="B93" s="214">
        <v>7100</v>
      </c>
      <c r="C93" s="214">
        <v>8000</v>
      </c>
      <c r="D93" s="215">
        <v>2964</v>
      </c>
      <c r="E93" s="216"/>
    </row>
    <row r="94" spans="1:5" ht="15" customHeight="1">
      <c r="A94" s="318" t="s">
        <v>411</v>
      </c>
      <c r="B94" s="318"/>
      <c r="C94" s="318"/>
      <c r="D94" s="318"/>
      <c r="E94" s="318"/>
    </row>
    <row r="95" spans="1:5" ht="15" customHeight="1">
      <c r="A95" s="202" t="s">
        <v>412</v>
      </c>
      <c r="B95" s="193">
        <v>2200</v>
      </c>
      <c r="C95" s="193">
        <v>2500</v>
      </c>
      <c r="D95" s="203">
        <v>2373</v>
      </c>
      <c r="E95" s="204"/>
    </row>
    <row r="96" spans="1:5" ht="15" customHeight="1">
      <c r="A96" s="202" t="s">
        <v>413</v>
      </c>
      <c r="B96" s="193">
        <v>2800</v>
      </c>
      <c r="C96" s="193">
        <v>3200</v>
      </c>
      <c r="D96" s="203">
        <v>2391</v>
      </c>
      <c r="E96" s="204"/>
    </row>
    <row r="97" spans="1:5" ht="15" customHeight="1">
      <c r="A97" s="202" t="s">
        <v>414</v>
      </c>
      <c r="B97" s="193">
        <v>3600</v>
      </c>
      <c r="C97" s="193">
        <v>4000</v>
      </c>
      <c r="D97" s="203">
        <v>2442</v>
      </c>
      <c r="E97" s="204"/>
    </row>
    <row r="98" spans="1:5" ht="15" customHeight="1">
      <c r="A98" s="202" t="s">
        <v>415</v>
      </c>
      <c r="B98" s="193">
        <v>4500</v>
      </c>
      <c r="C98" s="193">
        <v>5000</v>
      </c>
      <c r="D98" s="203">
        <v>2486</v>
      </c>
      <c r="E98" s="204"/>
    </row>
    <row r="99" spans="1:5" ht="15" customHeight="1">
      <c r="A99" s="202" t="s">
        <v>416</v>
      </c>
      <c r="B99" s="196">
        <v>5600</v>
      </c>
      <c r="C99" s="196">
        <v>6300</v>
      </c>
      <c r="D99" s="205">
        <v>2559</v>
      </c>
      <c r="E99" s="221"/>
    </row>
    <row r="100" spans="1:5" ht="15" customHeight="1">
      <c r="A100" s="222" t="s">
        <v>417</v>
      </c>
      <c r="B100" s="214">
        <v>7100</v>
      </c>
      <c r="C100" s="214">
        <v>8000</v>
      </c>
      <c r="D100" s="215">
        <v>2632</v>
      </c>
      <c r="E100" s="216"/>
    </row>
    <row r="101" spans="1:5" ht="15" customHeight="1">
      <c r="A101" s="318" t="s">
        <v>418</v>
      </c>
      <c r="B101" s="318"/>
      <c r="C101" s="318"/>
      <c r="D101" s="318"/>
      <c r="E101" s="318"/>
    </row>
    <row r="102" spans="1:5" ht="15" customHeight="1">
      <c r="A102" s="202" t="s">
        <v>419</v>
      </c>
      <c r="B102" s="193">
        <v>2200</v>
      </c>
      <c r="C102" s="193">
        <v>2500</v>
      </c>
      <c r="D102" s="203">
        <v>2847</v>
      </c>
      <c r="E102" s="204"/>
    </row>
    <row r="103" spans="1:5" ht="15" customHeight="1">
      <c r="A103" s="202" t="s">
        <v>420</v>
      </c>
      <c r="B103" s="193">
        <v>2800</v>
      </c>
      <c r="C103" s="193">
        <v>3200</v>
      </c>
      <c r="D103" s="203">
        <v>2869</v>
      </c>
      <c r="E103" s="204"/>
    </row>
    <row r="104" spans="1:5" ht="15" customHeight="1">
      <c r="A104" s="202" t="s">
        <v>421</v>
      </c>
      <c r="B104" s="193">
        <v>3600</v>
      </c>
      <c r="C104" s="193">
        <v>4000</v>
      </c>
      <c r="D104" s="203">
        <v>2927</v>
      </c>
      <c r="E104" s="204"/>
    </row>
    <row r="105" spans="1:5" ht="15" customHeight="1">
      <c r="A105" s="202" t="s">
        <v>422</v>
      </c>
      <c r="B105" s="193">
        <v>4500</v>
      </c>
      <c r="C105" s="193">
        <v>5000</v>
      </c>
      <c r="D105" s="203">
        <v>2986</v>
      </c>
      <c r="E105" s="204"/>
    </row>
    <row r="106" spans="1:5" ht="15" customHeight="1">
      <c r="A106" s="202" t="s">
        <v>423</v>
      </c>
      <c r="B106" s="196">
        <v>5600</v>
      </c>
      <c r="C106" s="196">
        <v>6300</v>
      </c>
      <c r="D106" s="205">
        <v>3073</v>
      </c>
      <c r="E106" s="221"/>
    </row>
    <row r="107" spans="1:5" ht="15" customHeight="1">
      <c r="A107" s="222" t="s">
        <v>424</v>
      </c>
      <c r="B107" s="214">
        <v>7100</v>
      </c>
      <c r="C107" s="214">
        <v>8000</v>
      </c>
      <c r="D107" s="215">
        <v>3157</v>
      </c>
      <c r="E107" s="216"/>
    </row>
    <row r="108" spans="1:5" ht="15" customHeight="1">
      <c r="A108" s="318" t="s">
        <v>425</v>
      </c>
      <c r="B108" s="318"/>
      <c r="C108" s="318"/>
      <c r="D108" s="318"/>
      <c r="E108" s="318"/>
    </row>
    <row r="109" spans="1:5" ht="15" customHeight="1">
      <c r="A109" s="202" t="s">
        <v>426</v>
      </c>
      <c r="B109" s="193">
        <v>2200</v>
      </c>
      <c r="C109" s="193">
        <v>2500</v>
      </c>
      <c r="D109" s="203">
        <v>2785</v>
      </c>
      <c r="E109" s="204"/>
    </row>
    <row r="110" spans="1:5" ht="15" customHeight="1">
      <c r="A110" s="202" t="s">
        <v>427</v>
      </c>
      <c r="B110" s="193">
        <v>2800</v>
      </c>
      <c r="C110" s="193">
        <v>3200</v>
      </c>
      <c r="D110" s="203">
        <v>2811</v>
      </c>
      <c r="E110" s="204"/>
    </row>
    <row r="111" spans="1:5" ht="15" customHeight="1">
      <c r="A111" s="202" t="s">
        <v>428</v>
      </c>
      <c r="B111" s="193">
        <v>3600</v>
      </c>
      <c r="C111" s="193">
        <v>4000</v>
      </c>
      <c r="D111" s="203">
        <v>2847</v>
      </c>
      <c r="E111" s="204"/>
    </row>
    <row r="112" spans="1:5" ht="15" customHeight="1">
      <c r="A112" s="202" t="s">
        <v>429</v>
      </c>
      <c r="B112" s="193">
        <v>4500</v>
      </c>
      <c r="C112" s="193">
        <v>5000</v>
      </c>
      <c r="D112" s="203">
        <v>2957</v>
      </c>
      <c r="E112" s="204"/>
    </row>
    <row r="113" spans="1:5" ht="15" customHeight="1">
      <c r="A113" s="318" t="s">
        <v>430</v>
      </c>
      <c r="B113" s="318"/>
      <c r="C113" s="318"/>
      <c r="D113" s="318"/>
      <c r="E113" s="318"/>
    </row>
    <row r="114" spans="1:5" ht="15" customHeight="1">
      <c r="A114" s="192" t="s">
        <v>431</v>
      </c>
      <c r="B114" s="193">
        <v>9000</v>
      </c>
      <c r="C114" s="193">
        <v>8500</v>
      </c>
      <c r="D114" s="203">
        <v>4369</v>
      </c>
      <c r="E114" s="204"/>
    </row>
    <row r="115" spans="1:5" ht="15" customHeight="1">
      <c r="A115" s="192" t="s">
        <v>432</v>
      </c>
      <c r="B115" s="193">
        <v>16000</v>
      </c>
      <c r="C115" s="193">
        <v>15100</v>
      </c>
      <c r="D115" s="203">
        <v>5712</v>
      </c>
      <c r="E115" s="204"/>
    </row>
    <row r="116" spans="1:5" ht="15" customHeight="1">
      <c r="A116" s="192" t="s">
        <v>433</v>
      </c>
      <c r="B116" s="193">
        <v>22400</v>
      </c>
      <c r="C116" s="193">
        <v>21200</v>
      </c>
      <c r="D116" s="203">
        <v>7493</v>
      </c>
      <c r="E116" s="204"/>
    </row>
    <row r="117" spans="1:5" ht="15" customHeight="1">
      <c r="A117" s="213" t="s">
        <v>434</v>
      </c>
      <c r="B117" s="214">
        <v>28000</v>
      </c>
      <c r="C117" s="214">
        <v>26500</v>
      </c>
      <c r="D117" s="215">
        <v>8373</v>
      </c>
      <c r="E117" s="216"/>
    </row>
    <row r="118" spans="1:5" ht="15" customHeight="1">
      <c r="A118" s="223"/>
      <c r="B118" s="224"/>
      <c r="C118" s="224"/>
      <c r="D118" s="224"/>
      <c r="E118" s="225"/>
    </row>
    <row r="119" spans="1:5" ht="15">
      <c r="A119" s="226" t="s">
        <v>435</v>
      </c>
      <c r="B119" s="227"/>
      <c r="C119" s="227"/>
      <c r="D119" s="227"/>
      <c r="E119" s="227"/>
    </row>
    <row r="120" spans="1:5" ht="15" customHeight="1">
      <c r="A120" s="320" t="s">
        <v>436</v>
      </c>
      <c r="B120" s="320"/>
      <c r="C120" s="320"/>
      <c r="D120" s="320"/>
      <c r="E120" s="320"/>
    </row>
    <row r="121" spans="1:5" ht="7.5" customHeight="1">
      <c r="A121" s="228"/>
      <c r="B121" s="224"/>
      <c r="C121" s="224"/>
      <c r="D121" s="224"/>
      <c r="E121" s="229"/>
    </row>
    <row r="122" spans="1:5" s="16" customFormat="1" ht="14.25" customHeight="1">
      <c r="A122" s="137" t="s">
        <v>437</v>
      </c>
      <c r="B122" s="321" t="s">
        <v>438</v>
      </c>
      <c r="C122" s="321"/>
      <c r="D122" s="230">
        <v>321</v>
      </c>
      <c r="E122" s="204"/>
    </row>
    <row r="123" spans="1:5" s="16" customFormat="1" ht="15" customHeight="1">
      <c r="A123" s="137" t="s">
        <v>439</v>
      </c>
      <c r="B123" s="321" t="s">
        <v>440</v>
      </c>
      <c r="C123" s="321"/>
      <c r="D123" s="230">
        <v>537</v>
      </c>
      <c r="E123" s="204"/>
    </row>
    <row r="124" spans="1:5" s="16" customFormat="1" ht="15" customHeight="1">
      <c r="A124" s="137" t="s">
        <v>441</v>
      </c>
      <c r="B124" s="321" t="s">
        <v>442</v>
      </c>
      <c r="C124" s="321"/>
      <c r="D124" s="230">
        <v>580</v>
      </c>
      <c r="E124" s="204"/>
    </row>
    <row r="125" spans="1:5" s="16" customFormat="1" ht="15" customHeight="1">
      <c r="A125" s="137" t="s">
        <v>443</v>
      </c>
      <c r="B125" s="321" t="s">
        <v>444</v>
      </c>
      <c r="C125" s="321"/>
      <c r="D125" s="230">
        <v>526</v>
      </c>
      <c r="E125" s="204"/>
    </row>
    <row r="126" spans="1:5" s="16" customFormat="1" ht="15" customHeight="1">
      <c r="A126" s="137" t="s">
        <v>445</v>
      </c>
      <c r="B126" s="321" t="s">
        <v>446</v>
      </c>
      <c r="C126" s="321"/>
      <c r="D126" s="230">
        <v>628</v>
      </c>
      <c r="E126" s="204"/>
    </row>
    <row r="127" spans="1:5" s="16" customFormat="1" ht="15" customHeight="1">
      <c r="A127" s="137" t="s">
        <v>447</v>
      </c>
      <c r="B127" s="321" t="s">
        <v>448</v>
      </c>
      <c r="C127" s="321"/>
      <c r="D127" s="230">
        <v>840</v>
      </c>
      <c r="E127" s="204"/>
    </row>
    <row r="128" spans="1:5" s="16" customFormat="1" ht="15" customHeight="1">
      <c r="A128" s="231" t="s">
        <v>449</v>
      </c>
      <c r="B128" s="322" t="s">
        <v>450</v>
      </c>
      <c r="C128" s="322"/>
      <c r="D128" s="232">
        <v>1299</v>
      </c>
      <c r="E128" s="216"/>
    </row>
    <row r="129" spans="1:5" s="16" customFormat="1" ht="15" customHeight="1">
      <c r="A129" s="233"/>
      <c r="B129" s="224"/>
      <c r="C129" s="224"/>
      <c r="D129" s="234"/>
      <c r="E129" s="235"/>
    </row>
    <row r="130" spans="1:5" s="16" customFormat="1" ht="15" customHeight="1">
      <c r="A130" s="318" t="s">
        <v>451</v>
      </c>
      <c r="B130" s="318"/>
      <c r="C130" s="318"/>
      <c r="D130" s="318"/>
      <c r="E130" s="318"/>
    </row>
    <row r="131" spans="1:5" s="16" customFormat="1" ht="15" customHeight="1">
      <c r="A131" s="137" t="s">
        <v>452</v>
      </c>
      <c r="B131" s="193"/>
      <c r="C131" s="193">
        <v>12500</v>
      </c>
      <c r="D131" s="230">
        <v>13483</v>
      </c>
      <c r="E131" s="204"/>
    </row>
    <row r="132" spans="1:5" s="16" customFormat="1" ht="15" customHeight="1">
      <c r="A132" s="318" t="s">
        <v>453</v>
      </c>
      <c r="B132" s="318"/>
      <c r="C132" s="318"/>
      <c r="D132" s="318"/>
      <c r="E132" s="318"/>
    </row>
    <row r="133" spans="1:5" s="16" customFormat="1" ht="15" customHeight="1">
      <c r="A133" s="137" t="s">
        <v>454</v>
      </c>
      <c r="B133" s="193">
        <v>11200</v>
      </c>
      <c r="C133" s="193">
        <v>12500</v>
      </c>
      <c r="D133" s="230">
        <v>4041</v>
      </c>
      <c r="E133" s="204"/>
    </row>
    <row r="134" spans="1:5" s="16" customFormat="1" ht="15" customHeight="1">
      <c r="A134" s="231" t="s">
        <v>455</v>
      </c>
      <c r="B134" s="214">
        <v>22400</v>
      </c>
      <c r="C134" s="214">
        <v>25000</v>
      </c>
      <c r="D134" s="232">
        <v>6742</v>
      </c>
      <c r="E134" s="216"/>
    </row>
    <row r="135" spans="1:5" ht="15" customHeight="1">
      <c r="A135" s="228"/>
      <c r="B135" s="224"/>
      <c r="C135" s="224"/>
      <c r="D135" s="224"/>
      <c r="E135" s="229"/>
    </row>
    <row r="136" spans="1:5" ht="18.75" customHeight="1">
      <c r="A136" s="315" t="s">
        <v>456</v>
      </c>
      <c r="B136" s="315"/>
      <c r="C136" s="315"/>
      <c r="D136" s="315"/>
      <c r="E136" s="315"/>
    </row>
    <row r="137" spans="1:5" ht="18.75" customHeight="1">
      <c r="A137" s="316" t="s">
        <v>326</v>
      </c>
      <c r="B137" s="316"/>
      <c r="C137" s="316"/>
      <c r="D137" s="316"/>
      <c r="E137" s="316"/>
    </row>
    <row r="138" spans="1:5" ht="15" customHeight="1">
      <c r="A138" s="323" t="s">
        <v>457</v>
      </c>
      <c r="B138" s="323"/>
      <c r="C138" s="323"/>
      <c r="D138" s="323"/>
      <c r="E138" s="323"/>
    </row>
    <row r="139" spans="1:5" ht="0.75" customHeight="1">
      <c r="A139" s="324"/>
      <c r="B139" s="324"/>
      <c r="C139" s="324"/>
      <c r="D139" s="324"/>
      <c r="E139" s="324"/>
    </row>
    <row r="140" spans="1:5" ht="15" customHeight="1">
      <c r="A140" s="202" t="s">
        <v>458</v>
      </c>
      <c r="B140" s="193">
        <v>11200</v>
      </c>
      <c r="C140" s="193">
        <v>12500</v>
      </c>
      <c r="D140" s="203">
        <v>12881</v>
      </c>
      <c r="E140" s="204"/>
    </row>
    <row r="141" spans="1:5" ht="15" customHeight="1">
      <c r="A141" s="202" t="s">
        <v>459</v>
      </c>
      <c r="B141" s="193">
        <v>14000</v>
      </c>
      <c r="C141" s="193">
        <v>16000</v>
      </c>
      <c r="D141" s="203">
        <v>14567</v>
      </c>
      <c r="E141" s="204"/>
    </row>
    <row r="142" spans="1:5" ht="15" customHeight="1">
      <c r="A142" s="202" t="s">
        <v>460</v>
      </c>
      <c r="B142" s="193">
        <v>15500</v>
      </c>
      <c r="C142" s="193">
        <v>18000</v>
      </c>
      <c r="D142" s="203">
        <v>16173</v>
      </c>
      <c r="E142" s="204"/>
    </row>
    <row r="143" spans="1:5" ht="15" customHeight="1">
      <c r="A143" s="202" t="s">
        <v>461</v>
      </c>
      <c r="B143" s="193">
        <v>11200</v>
      </c>
      <c r="C143" s="193">
        <v>12500</v>
      </c>
      <c r="D143" s="203">
        <v>12881</v>
      </c>
      <c r="E143" s="204"/>
    </row>
    <row r="144" spans="1:5" ht="15" customHeight="1">
      <c r="A144" s="202" t="s">
        <v>462</v>
      </c>
      <c r="B144" s="193">
        <v>14000</v>
      </c>
      <c r="C144" s="193">
        <v>16000</v>
      </c>
      <c r="D144" s="203">
        <v>14567</v>
      </c>
      <c r="E144" s="204"/>
    </row>
    <row r="145" spans="1:5" ht="15" customHeight="1">
      <c r="A145" s="202" t="s">
        <v>463</v>
      </c>
      <c r="B145" s="193">
        <v>15500</v>
      </c>
      <c r="C145" s="193">
        <v>18000</v>
      </c>
      <c r="D145" s="203">
        <v>16173</v>
      </c>
      <c r="E145" s="204"/>
    </row>
    <row r="146" spans="1:5" ht="15" customHeight="1">
      <c r="A146" s="202"/>
      <c r="B146" s="193"/>
      <c r="C146" s="193"/>
      <c r="D146" s="203"/>
      <c r="E146" s="236"/>
    </row>
    <row r="147" spans="1:5" ht="15" customHeight="1">
      <c r="A147" s="202" t="s">
        <v>464</v>
      </c>
      <c r="B147" s="193">
        <v>22400</v>
      </c>
      <c r="C147" s="193">
        <v>25000</v>
      </c>
      <c r="D147" s="203">
        <v>15666</v>
      </c>
      <c r="E147" s="204"/>
    </row>
    <row r="148" spans="1:5" ht="15" customHeight="1">
      <c r="A148" s="202" t="s">
        <v>465</v>
      </c>
      <c r="B148" s="193">
        <v>28000</v>
      </c>
      <c r="C148" s="193">
        <v>31500</v>
      </c>
      <c r="D148" s="203">
        <v>19590</v>
      </c>
      <c r="E148" s="204"/>
    </row>
    <row r="149" spans="1:5" ht="15" customHeight="1">
      <c r="A149" s="202" t="s">
        <v>466</v>
      </c>
      <c r="B149" s="193">
        <v>33500</v>
      </c>
      <c r="C149" s="193">
        <v>37500</v>
      </c>
      <c r="D149" s="203">
        <v>23499</v>
      </c>
      <c r="E149" s="204"/>
    </row>
    <row r="150" spans="1:5" ht="15" customHeight="1">
      <c r="A150" s="202" t="s">
        <v>467</v>
      </c>
      <c r="B150" s="193">
        <v>40000</v>
      </c>
      <c r="C150" s="193">
        <v>45000</v>
      </c>
      <c r="D150" s="203">
        <v>27422</v>
      </c>
      <c r="E150" s="204"/>
    </row>
    <row r="151" spans="1:5" ht="15" customHeight="1">
      <c r="A151" s="202" t="s">
        <v>468</v>
      </c>
      <c r="B151" s="193">
        <v>45000</v>
      </c>
      <c r="C151" s="193">
        <v>50000</v>
      </c>
      <c r="D151" s="203">
        <v>31332</v>
      </c>
      <c r="E151" s="204"/>
    </row>
    <row r="152" spans="1:5" ht="15" customHeight="1">
      <c r="A152" s="202" t="s">
        <v>469</v>
      </c>
      <c r="B152" s="193">
        <v>50000</v>
      </c>
      <c r="C152" s="193">
        <v>56000</v>
      </c>
      <c r="D152" s="203">
        <v>35255</v>
      </c>
      <c r="E152" s="204"/>
    </row>
    <row r="153" spans="1:5" ht="15" customHeight="1">
      <c r="A153" s="202" t="s">
        <v>470</v>
      </c>
      <c r="B153" s="193">
        <v>56000</v>
      </c>
      <c r="C153" s="193">
        <v>63000</v>
      </c>
      <c r="D153" s="203">
        <f>D154+D155+D156</f>
        <v>39509</v>
      </c>
      <c r="E153" s="204"/>
    </row>
    <row r="154" spans="1:5" ht="15" customHeight="1">
      <c r="A154" s="202"/>
      <c r="B154" s="325" t="s">
        <v>465</v>
      </c>
      <c r="C154" s="325"/>
      <c r="D154" s="237">
        <v>19590</v>
      </c>
      <c r="E154" s="238"/>
    </row>
    <row r="155" spans="1:5" ht="15" customHeight="1">
      <c r="A155" s="202"/>
      <c r="B155" s="325" t="s">
        <v>465</v>
      </c>
      <c r="C155" s="325"/>
      <c r="D155" s="237">
        <v>19590</v>
      </c>
      <c r="E155" s="238"/>
    </row>
    <row r="156" spans="1:5" ht="15" customHeight="1">
      <c r="A156" s="202"/>
      <c r="B156" s="325" t="s">
        <v>471</v>
      </c>
      <c r="C156" s="325"/>
      <c r="D156" s="237">
        <v>329</v>
      </c>
      <c r="E156" s="238"/>
    </row>
    <row r="157" spans="1:5" ht="15" customHeight="1">
      <c r="A157" s="202" t="s">
        <v>472</v>
      </c>
      <c r="B157" s="193">
        <v>63000</v>
      </c>
      <c r="C157" s="193">
        <v>69000</v>
      </c>
      <c r="D157" s="203">
        <f>D158+D159+D160</f>
        <v>43418</v>
      </c>
      <c r="E157" s="204"/>
    </row>
    <row r="158" spans="1:5" ht="15" customHeight="1">
      <c r="A158" s="202"/>
      <c r="B158" s="325" t="s">
        <v>465</v>
      </c>
      <c r="C158" s="325"/>
      <c r="D158" s="237">
        <v>19590</v>
      </c>
      <c r="E158" s="238"/>
    </row>
    <row r="159" spans="1:5" ht="15" customHeight="1">
      <c r="A159" s="202"/>
      <c r="B159" s="325" t="s">
        <v>466</v>
      </c>
      <c r="C159" s="325"/>
      <c r="D159" s="237">
        <v>23499</v>
      </c>
      <c r="E159" s="238"/>
    </row>
    <row r="160" spans="1:5" ht="15" customHeight="1">
      <c r="A160" s="202"/>
      <c r="B160" s="325" t="s">
        <v>471</v>
      </c>
      <c r="C160" s="325"/>
      <c r="D160" s="237">
        <v>329</v>
      </c>
      <c r="E160" s="238"/>
    </row>
    <row r="161" spans="1:5" ht="15" customHeight="1">
      <c r="A161" s="202" t="s">
        <v>473</v>
      </c>
      <c r="B161" s="193">
        <v>69000</v>
      </c>
      <c r="C161" s="193">
        <v>76500</v>
      </c>
      <c r="D161" s="203">
        <f>D162+D163+D164</f>
        <v>47341</v>
      </c>
      <c r="E161" s="204"/>
    </row>
    <row r="162" spans="1:5" ht="15" customHeight="1">
      <c r="A162" s="202"/>
      <c r="B162" s="325" t="s">
        <v>465</v>
      </c>
      <c r="C162" s="325"/>
      <c r="D162" s="237">
        <v>19590</v>
      </c>
      <c r="E162" s="238"/>
    </row>
    <row r="163" spans="1:5" ht="15" customHeight="1">
      <c r="A163" s="202"/>
      <c r="B163" s="325" t="s">
        <v>467</v>
      </c>
      <c r="C163" s="325"/>
      <c r="D163" s="237">
        <v>27422</v>
      </c>
      <c r="E163" s="238"/>
    </row>
    <row r="164" spans="1:5" ht="15" customHeight="1">
      <c r="A164" s="202"/>
      <c r="B164" s="325" t="s">
        <v>471</v>
      </c>
      <c r="C164" s="325"/>
      <c r="D164" s="237">
        <v>329</v>
      </c>
      <c r="E164" s="238"/>
    </row>
    <row r="165" spans="1:5" ht="15" customHeight="1">
      <c r="A165" s="202" t="s">
        <v>474</v>
      </c>
      <c r="B165" s="193">
        <v>73000</v>
      </c>
      <c r="C165" s="193">
        <v>81500</v>
      </c>
      <c r="D165" s="203">
        <f>D166+D167+D168</f>
        <v>51250</v>
      </c>
      <c r="E165" s="204"/>
    </row>
    <row r="166" spans="1:5" ht="15" customHeight="1">
      <c r="A166" s="202"/>
      <c r="B166" s="325" t="s">
        <v>466</v>
      </c>
      <c r="C166" s="325"/>
      <c r="D166" s="237">
        <v>23499</v>
      </c>
      <c r="E166" s="238"/>
    </row>
    <row r="167" spans="1:5" ht="15" customHeight="1">
      <c r="A167" s="202"/>
      <c r="B167" s="325" t="s">
        <v>467</v>
      </c>
      <c r="C167" s="325"/>
      <c r="D167" s="237">
        <v>27422</v>
      </c>
      <c r="E167" s="238"/>
    </row>
    <row r="168" spans="1:5" ht="15" customHeight="1">
      <c r="A168" s="202"/>
      <c r="B168" s="325" t="s">
        <v>471</v>
      </c>
      <c r="C168" s="325"/>
      <c r="D168" s="237">
        <v>329</v>
      </c>
      <c r="E168" s="238"/>
    </row>
    <row r="169" spans="1:5" ht="15" customHeight="1">
      <c r="A169" s="202" t="s">
        <v>475</v>
      </c>
      <c r="B169" s="193">
        <v>80000</v>
      </c>
      <c r="C169" s="193">
        <v>88000</v>
      </c>
      <c r="D169" s="203">
        <f>D170+D171+D172</f>
        <v>55228</v>
      </c>
      <c r="E169" s="204"/>
    </row>
    <row r="170" spans="1:5" ht="15" customHeight="1">
      <c r="A170" s="202"/>
      <c r="B170" s="325" t="s">
        <v>467</v>
      </c>
      <c r="C170" s="325"/>
      <c r="D170" s="237">
        <v>27422</v>
      </c>
      <c r="E170" s="238"/>
    </row>
    <row r="171" spans="1:5" ht="15" customHeight="1">
      <c r="A171" s="202"/>
      <c r="B171" s="325" t="s">
        <v>467</v>
      </c>
      <c r="C171" s="325"/>
      <c r="D171" s="237">
        <v>27422</v>
      </c>
      <c r="E171" s="238"/>
    </row>
    <row r="172" spans="1:5" ht="15" customHeight="1">
      <c r="A172" s="202"/>
      <c r="B172" s="325" t="s">
        <v>476</v>
      </c>
      <c r="C172" s="325"/>
      <c r="D172" s="237">
        <v>384</v>
      </c>
      <c r="E172" s="238"/>
    </row>
    <row r="173" spans="1:5" ht="15" customHeight="1">
      <c r="A173" s="202" t="s">
        <v>477</v>
      </c>
      <c r="B173" s="193">
        <v>85000</v>
      </c>
      <c r="C173" s="193">
        <v>95000</v>
      </c>
      <c r="D173" s="203">
        <f>D174+D175+D176</f>
        <v>59138</v>
      </c>
      <c r="E173" s="204"/>
    </row>
    <row r="174" spans="1:5" ht="15" customHeight="1">
      <c r="A174" s="202"/>
      <c r="B174" s="325" t="s">
        <v>467</v>
      </c>
      <c r="C174" s="325"/>
      <c r="D174" s="237">
        <v>27422</v>
      </c>
      <c r="E174" s="238"/>
    </row>
    <row r="175" spans="1:5" ht="15" customHeight="1">
      <c r="A175" s="202"/>
      <c r="B175" s="325" t="s">
        <v>468</v>
      </c>
      <c r="C175" s="325"/>
      <c r="D175" s="237">
        <v>31332</v>
      </c>
      <c r="E175" s="238"/>
    </row>
    <row r="176" spans="1:5" ht="15" customHeight="1">
      <c r="A176" s="202"/>
      <c r="B176" s="325" t="s">
        <v>476</v>
      </c>
      <c r="C176" s="325"/>
      <c r="D176" s="237">
        <v>384</v>
      </c>
      <c r="E176" s="238"/>
    </row>
    <row r="177" spans="1:5" ht="15" customHeight="1">
      <c r="A177" s="202" t="s">
        <v>478</v>
      </c>
      <c r="B177" s="193">
        <v>90000</v>
      </c>
      <c r="C177" s="193">
        <v>100000</v>
      </c>
      <c r="D177" s="203">
        <f>D178+D179+D180</f>
        <v>63061</v>
      </c>
      <c r="E177" s="204"/>
    </row>
    <row r="178" spans="1:5" ht="15" customHeight="1">
      <c r="A178" s="202"/>
      <c r="B178" s="325" t="s">
        <v>467</v>
      </c>
      <c r="C178" s="325"/>
      <c r="D178" s="237">
        <v>27422</v>
      </c>
      <c r="E178" s="238"/>
    </row>
    <row r="179" spans="1:5" ht="15" customHeight="1">
      <c r="A179" s="202"/>
      <c r="B179" s="325" t="s">
        <v>469</v>
      </c>
      <c r="C179" s="325"/>
      <c r="D179" s="237">
        <v>35255</v>
      </c>
      <c r="E179" s="238"/>
    </row>
    <row r="180" spans="1:5" ht="15" customHeight="1">
      <c r="A180" s="202"/>
      <c r="B180" s="325" t="s">
        <v>476</v>
      </c>
      <c r="C180" s="325"/>
      <c r="D180" s="237">
        <v>384</v>
      </c>
      <c r="E180" s="238"/>
    </row>
    <row r="181" spans="1:5" ht="15" customHeight="1">
      <c r="A181" s="202" t="s">
        <v>479</v>
      </c>
      <c r="B181" s="193">
        <v>96000</v>
      </c>
      <c r="C181" s="193">
        <v>108000</v>
      </c>
      <c r="D181" s="203">
        <f>D182+D183+D184</f>
        <v>66971</v>
      </c>
      <c r="E181" s="204"/>
    </row>
    <row r="182" spans="1:5" ht="15" customHeight="1">
      <c r="A182" s="202"/>
      <c r="B182" s="325" t="s">
        <v>468</v>
      </c>
      <c r="C182" s="325"/>
      <c r="D182" s="237">
        <v>31332</v>
      </c>
      <c r="E182" s="238"/>
    </row>
    <row r="183" spans="1:5" ht="15" customHeight="1">
      <c r="A183" s="202"/>
      <c r="B183" s="325" t="s">
        <v>469</v>
      </c>
      <c r="C183" s="325"/>
      <c r="D183" s="237">
        <v>35255</v>
      </c>
      <c r="E183" s="238"/>
    </row>
    <row r="184" spans="1:5" ht="15" customHeight="1">
      <c r="A184" s="202"/>
      <c r="B184" s="325" t="s">
        <v>476</v>
      </c>
      <c r="C184" s="325"/>
      <c r="D184" s="237">
        <v>384</v>
      </c>
      <c r="E184" s="238"/>
    </row>
    <row r="185" spans="1:5" ht="15" customHeight="1">
      <c r="A185" s="202" t="s">
        <v>480</v>
      </c>
      <c r="B185" s="193">
        <v>101000</v>
      </c>
      <c r="C185" s="193">
        <v>113000</v>
      </c>
      <c r="D185" s="203">
        <f>D186+D187+D188</f>
        <v>70894</v>
      </c>
      <c r="E185" s="204"/>
    </row>
    <row r="186" spans="1:5" ht="15" customHeight="1">
      <c r="A186" s="202"/>
      <c r="B186" s="325" t="s">
        <v>469</v>
      </c>
      <c r="C186" s="325"/>
      <c r="D186" s="237">
        <v>35255</v>
      </c>
      <c r="E186" s="238"/>
    </row>
    <row r="187" spans="1:5" ht="15" customHeight="1">
      <c r="A187" s="202"/>
      <c r="B187" s="325" t="s">
        <v>469</v>
      </c>
      <c r="C187" s="325"/>
      <c r="D187" s="237">
        <v>35255</v>
      </c>
      <c r="E187" s="238"/>
    </row>
    <row r="188" spans="1:5" ht="15" customHeight="1">
      <c r="A188" s="202"/>
      <c r="B188" s="325" t="s">
        <v>476</v>
      </c>
      <c r="C188" s="325"/>
      <c r="D188" s="237">
        <v>384</v>
      </c>
      <c r="E188" s="238"/>
    </row>
    <row r="189" spans="1:5" ht="15" customHeight="1">
      <c r="A189" s="202" t="s">
        <v>481</v>
      </c>
      <c r="B189" s="193">
        <v>108000</v>
      </c>
      <c r="C189" s="193">
        <v>119500</v>
      </c>
      <c r="D189" s="203">
        <f>D190+D191+D192+D193</f>
        <v>75133</v>
      </c>
      <c r="E189" s="204"/>
    </row>
    <row r="190" spans="1:5" ht="15" customHeight="1">
      <c r="A190" s="202"/>
      <c r="B190" s="325" t="s">
        <v>465</v>
      </c>
      <c r="C190" s="325"/>
      <c r="D190" s="237">
        <v>19590</v>
      </c>
      <c r="E190" s="238"/>
    </row>
    <row r="191" spans="1:5" ht="15" customHeight="1">
      <c r="A191" s="202"/>
      <c r="B191" s="325" t="s">
        <v>466</v>
      </c>
      <c r="C191" s="325"/>
      <c r="D191" s="237">
        <v>23499</v>
      </c>
      <c r="E191" s="238"/>
    </row>
    <row r="192" spans="1:5" ht="15" customHeight="1">
      <c r="A192" s="202"/>
      <c r="B192" s="325" t="s">
        <v>468</v>
      </c>
      <c r="C192" s="325"/>
      <c r="D192" s="237">
        <v>31332</v>
      </c>
      <c r="E192" s="238"/>
    </row>
    <row r="193" spans="1:5" ht="15" customHeight="1">
      <c r="A193" s="202"/>
      <c r="B193" s="325" t="s">
        <v>482</v>
      </c>
      <c r="C193" s="325"/>
      <c r="D193" s="237">
        <v>712</v>
      </c>
      <c r="E193" s="238"/>
    </row>
    <row r="194" spans="1:5" ht="15" customHeight="1">
      <c r="A194" s="202" t="s">
        <v>483</v>
      </c>
      <c r="B194" s="193">
        <v>113000</v>
      </c>
      <c r="C194" s="193">
        <v>127000</v>
      </c>
      <c r="D194" s="203">
        <f>D195+D196+D197+D198</f>
        <v>79042</v>
      </c>
      <c r="E194" s="204"/>
    </row>
    <row r="195" spans="1:5" ht="15" customHeight="1">
      <c r="A195" s="202"/>
      <c r="B195" s="325" t="s">
        <v>466</v>
      </c>
      <c r="C195" s="325"/>
      <c r="D195" s="237">
        <v>23499</v>
      </c>
      <c r="E195" s="238"/>
    </row>
    <row r="196" spans="1:5" ht="15" customHeight="1">
      <c r="A196" s="202"/>
      <c r="B196" s="325" t="s">
        <v>466</v>
      </c>
      <c r="C196" s="325"/>
      <c r="D196" s="237">
        <v>23499</v>
      </c>
      <c r="E196" s="238"/>
    </row>
    <row r="197" spans="1:5" ht="15" customHeight="1">
      <c r="A197" s="202"/>
      <c r="B197" s="325" t="s">
        <v>468</v>
      </c>
      <c r="C197" s="325"/>
      <c r="D197" s="237">
        <v>31332</v>
      </c>
      <c r="E197" s="238"/>
    </row>
    <row r="198" spans="1:5" ht="15" customHeight="1">
      <c r="A198" s="202"/>
      <c r="B198" s="325" t="s">
        <v>482</v>
      </c>
      <c r="C198" s="325"/>
      <c r="D198" s="237">
        <v>712</v>
      </c>
      <c r="E198" s="238"/>
    </row>
    <row r="199" spans="1:5" ht="15" customHeight="1">
      <c r="A199" s="202" t="s">
        <v>484</v>
      </c>
      <c r="B199" s="193">
        <v>118000</v>
      </c>
      <c r="C199" s="193">
        <v>132000</v>
      </c>
      <c r="D199" s="203">
        <f>D200+D201+D202+D203</f>
        <v>82965</v>
      </c>
      <c r="E199" s="204"/>
    </row>
    <row r="200" spans="1:5" ht="15" customHeight="1">
      <c r="A200" s="202"/>
      <c r="B200" s="325" t="s">
        <v>466</v>
      </c>
      <c r="C200" s="325"/>
      <c r="D200" s="237">
        <v>23499</v>
      </c>
      <c r="E200" s="238"/>
    </row>
    <row r="201" spans="1:5" ht="15" customHeight="1">
      <c r="A201" s="202"/>
      <c r="B201" s="325" t="s">
        <v>467</v>
      </c>
      <c r="C201" s="325"/>
      <c r="D201" s="237">
        <v>27422</v>
      </c>
      <c r="E201" s="238"/>
    </row>
    <row r="202" spans="1:5" ht="15" customHeight="1">
      <c r="A202" s="202"/>
      <c r="B202" s="325" t="s">
        <v>468</v>
      </c>
      <c r="C202" s="325"/>
      <c r="D202" s="237">
        <v>31332</v>
      </c>
      <c r="E202" s="238"/>
    </row>
    <row r="203" spans="1:5" ht="15" customHeight="1">
      <c r="A203" s="202"/>
      <c r="B203" s="325" t="s">
        <v>482</v>
      </c>
      <c r="C203" s="325"/>
      <c r="D203" s="237">
        <v>712</v>
      </c>
      <c r="E203" s="238"/>
    </row>
    <row r="204" spans="1:5" ht="15" customHeight="1">
      <c r="A204" s="202" t="s">
        <v>485</v>
      </c>
      <c r="B204" s="193">
        <v>124000</v>
      </c>
      <c r="C204" s="193">
        <v>140000</v>
      </c>
      <c r="D204" s="203">
        <f>D205+D206+D207+D208</f>
        <v>86888</v>
      </c>
      <c r="E204" s="204"/>
    </row>
    <row r="205" spans="1:5" ht="15" customHeight="1">
      <c r="A205" s="202"/>
      <c r="B205" s="325" t="s">
        <v>467</v>
      </c>
      <c r="C205" s="325"/>
      <c r="D205" s="237">
        <v>27422</v>
      </c>
      <c r="E205" s="238"/>
    </row>
    <row r="206" spans="1:5" ht="15" customHeight="1">
      <c r="A206" s="202"/>
      <c r="B206" s="325" t="s">
        <v>467</v>
      </c>
      <c r="C206" s="325"/>
      <c r="D206" s="237">
        <v>27422</v>
      </c>
      <c r="E206" s="238"/>
    </row>
    <row r="207" spans="1:5" ht="15" customHeight="1">
      <c r="A207" s="202"/>
      <c r="B207" s="325" t="s">
        <v>468</v>
      </c>
      <c r="C207" s="325"/>
      <c r="D207" s="237">
        <v>31332</v>
      </c>
      <c r="E207" s="238"/>
    </row>
    <row r="208" spans="1:5" ht="15" customHeight="1">
      <c r="A208" s="202"/>
      <c r="B208" s="325" t="s">
        <v>482</v>
      </c>
      <c r="C208" s="325"/>
      <c r="D208" s="237">
        <v>712</v>
      </c>
      <c r="E208" s="238"/>
    </row>
    <row r="209" spans="1:5" ht="15" customHeight="1">
      <c r="A209" s="202" t="s">
        <v>486</v>
      </c>
      <c r="B209" s="193">
        <v>130000</v>
      </c>
      <c r="C209" s="193">
        <v>145000</v>
      </c>
      <c r="D209" s="203">
        <f>D210+D211+D212+D213</f>
        <v>90811</v>
      </c>
      <c r="E209" s="204"/>
    </row>
    <row r="210" spans="1:5" ht="15" customHeight="1">
      <c r="A210" s="202"/>
      <c r="B210" s="325" t="s">
        <v>467</v>
      </c>
      <c r="C210" s="325"/>
      <c r="D210" s="237">
        <v>27422</v>
      </c>
      <c r="E210" s="238"/>
    </row>
    <row r="211" spans="1:5" ht="15" customHeight="1">
      <c r="A211" s="202"/>
      <c r="B211" s="325" t="s">
        <v>467</v>
      </c>
      <c r="C211" s="325"/>
      <c r="D211" s="237">
        <v>27422</v>
      </c>
      <c r="E211" s="238"/>
    </row>
    <row r="212" spans="1:5" ht="15" customHeight="1">
      <c r="A212" s="202"/>
      <c r="B212" s="325" t="s">
        <v>469</v>
      </c>
      <c r="C212" s="325"/>
      <c r="D212" s="237">
        <v>35255</v>
      </c>
      <c r="E212" s="238"/>
    </row>
    <row r="213" spans="1:5" ht="15" customHeight="1">
      <c r="A213" s="202"/>
      <c r="B213" s="325" t="s">
        <v>482</v>
      </c>
      <c r="C213" s="325"/>
      <c r="D213" s="237">
        <v>712</v>
      </c>
      <c r="E213" s="238"/>
    </row>
    <row r="214" spans="1:5" ht="15" customHeight="1">
      <c r="A214" s="202" t="s">
        <v>487</v>
      </c>
      <c r="B214" s="193">
        <v>136000</v>
      </c>
      <c r="C214" s="193">
        <v>150000</v>
      </c>
      <c r="D214" s="203">
        <f>D215+D216+D217+D218</f>
        <v>94721</v>
      </c>
      <c r="E214" s="204"/>
    </row>
    <row r="215" spans="1:5" ht="15" customHeight="1">
      <c r="A215" s="202"/>
      <c r="B215" s="325" t="s">
        <v>467</v>
      </c>
      <c r="C215" s="325"/>
      <c r="D215" s="237">
        <v>27422</v>
      </c>
      <c r="E215" s="238"/>
    </row>
    <row r="216" spans="1:5" ht="15" customHeight="1">
      <c r="A216" s="202"/>
      <c r="B216" s="325" t="s">
        <v>468</v>
      </c>
      <c r="C216" s="325"/>
      <c r="D216" s="237">
        <v>31332</v>
      </c>
      <c r="E216" s="238"/>
    </row>
    <row r="217" spans="1:5" ht="15" customHeight="1">
      <c r="A217" s="202"/>
      <c r="B217" s="325" t="s">
        <v>469</v>
      </c>
      <c r="C217" s="325"/>
      <c r="D217" s="237">
        <v>35255</v>
      </c>
      <c r="E217" s="238"/>
    </row>
    <row r="218" spans="1:5" ht="15" customHeight="1">
      <c r="A218" s="202"/>
      <c r="B218" s="325" t="s">
        <v>482</v>
      </c>
      <c r="C218" s="325"/>
      <c r="D218" s="237">
        <v>712</v>
      </c>
      <c r="E218" s="238"/>
    </row>
    <row r="219" spans="1:5" ht="15" customHeight="1">
      <c r="A219" s="202" t="s">
        <v>488</v>
      </c>
      <c r="B219" s="193">
        <v>140000</v>
      </c>
      <c r="C219" s="193">
        <v>156500</v>
      </c>
      <c r="D219" s="203">
        <f>D220+D221+D222+D223</f>
        <v>98644</v>
      </c>
      <c r="E219" s="204"/>
    </row>
    <row r="220" spans="1:5" ht="15" customHeight="1">
      <c r="A220" s="202"/>
      <c r="B220" s="325" t="s">
        <v>467</v>
      </c>
      <c r="C220" s="325"/>
      <c r="D220" s="237">
        <v>27422</v>
      </c>
      <c r="E220" s="238"/>
    </row>
    <row r="221" spans="1:5" ht="15" customHeight="1">
      <c r="A221" s="202"/>
      <c r="B221" s="325" t="s">
        <v>469</v>
      </c>
      <c r="C221" s="325"/>
      <c r="D221" s="237">
        <v>35255</v>
      </c>
      <c r="E221" s="238"/>
    </row>
    <row r="222" spans="1:5" ht="15" customHeight="1">
      <c r="A222" s="202"/>
      <c r="B222" s="325" t="s">
        <v>469</v>
      </c>
      <c r="C222" s="325"/>
      <c r="D222" s="237">
        <v>35255</v>
      </c>
      <c r="E222" s="238"/>
    </row>
    <row r="223" spans="1:5" ht="15" customHeight="1">
      <c r="A223" s="202"/>
      <c r="B223" s="325" t="s">
        <v>482</v>
      </c>
      <c r="C223" s="325"/>
      <c r="D223" s="237">
        <v>712</v>
      </c>
      <c r="E223" s="238"/>
    </row>
    <row r="224" spans="1:5" ht="15" customHeight="1">
      <c r="A224" s="228"/>
      <c r="B224" s="239"/>
      <c r="C224" s="239"/>
      <c r="D224" s="240"/>
      <c r="E224" s="241"/>
    </row>
    <row r="225" spans="1:5" ht="15" customHeight="1">
      <c r="A225" s="323" t="s">
        <v>489</v>
      </c>
      <c r="B225" s="323"/>
      <c r="C225" s="323"/>
      <c r="D225" s="323"/>
      <c r="E225" s="323"/>
    </row>
    <row r="226" spans="1:5" ht="15" customHeight="1">
      <c r="A226" s="202" t="s">
        <v>490</v>
      </c>
      <c r="B226" s="193">
        <v>22400</v>
      </c>
      <c r="C226" s="193">
        <v>25000</v>
      </c>
      <c r="D226" s="203">
        <v>21966</v>
      </c>
      <c r="E226" s="204"/>
    </row>
    <row r="227" spans="1:5" ht="15" customHeight="1">
      <c r="A227" s="202" t="s">
        <v>491</v>
      </c>
      <c r="B227" s="193">
        <v>28000</v>
      </c>
      <c r="C227" s="193">
        <v>31500</v>
      </c>
      <c r="D227" s="203">
        <v>27302</v>
      </c>
      <c r="E227" s="204"/>
    </row>
    <row r="228" spans="1:5" ht="15" customHeight="1">
      <c r="A228" s="202" t="s">
        <v>492</v>
      </c>
      <c r="B228" s="193">
        <v>45000</v>
      </c>
      <c r="C228" s="193">
        <v>50000</v>
      </c>
      <c r="D228" s="203">
        <f>D229+D230+D231</f>
        <v>44261</v>
      </c>
      <c r="E228" s="204"/>
    </row>
    <row r="229" spans="1:5" ht="15" customHeight="1">
      <c r="A229" s="242"/>
      <c r="B229" s="325" t="s">
        <v>490</v>
      </c>
      <c r="C229" s="325"/>
      <c r="D229" s="237">
        <v>21966</v>
      </c>
      <c r="E229" s="238"/>
    </row>
    <row r="230" spans="1:5" ht="15" customHeight="1">
      <c r="A230" s="242"/>
      <c r="B230" s="325" t="s">
        <v>490</v>
      </c>
      <c r="C230" s="325"/>
      <c r="D230" s="237">
        <v>21966</v>
      </c>
      <c r="E230" s="238"/>
    </row>
    <row r="231" spans="1:5" ht="15" customHeight="1">
      <c r="A231" s="242"/>
      <c r="B231" s="325" t="s">
        <v>471</v>
      </c>
      <c r="C231" s="325"/>
      <c r="D231" s="237">
        <v>329</v>
      </c>
      <c r="E231" s="238"/>
    </row>
    <row r="232" spans="1:5" ht="15" customHeight="1">
      <c r="A232" s="202" t="s">
        <v>493</v>
      </c>
      <c r="B232" s="193">
        <v>56000</v>
      </c>
      <c r="C232" s="193">
        <v>63000</v>
      </c>
      <c r="D232" s="203">
        <f>D233+D234+D235</f>
        <v>54933</v>
      </c>
      <c r="E232" s="204"/>
    </row>
    <row r="233" spans="1:5" ht="15" customHeight="1">
      <c r="A233" s="242"/>
      <c r="B233" s="325" t="s">
        <v>491</v>
      </c>
      <c r="C233" s="325"/>
      <c r="D233" s="237">
        <v>27302</v>
      </c>
      <c r="E233" s="238"/>
    </row>
    <row r="234" spans="1:5" ht="15" customHeight="1">
      <c r="A234" s="242"/>
      <c r="B234" s="325" t="s">
        <v>491</v>
      </c>
      <c r="C234" s="325"/>
      <c r="D234" s="237">
        <v>27302</v>
      </c>
      <c r="E234" s="238"/>
    </row>
    <row r="235" spans="1:5" ht="15" customHeight="1">
      <c r="A235" s="242"/>
      <c r="B235" s="325" t="s">
        <v>471</v>
      </c>
      <c r="C235" s="325"/>
      <c r="D235" s="237">
        <v>329</v>
      </c>
      <c r="E235" s="238"/>
    </row>
    <row r="236" spans="1:5" ht="14.25" customHeight="1">
      <c r="A236" s="213"/>
      <c r="B236" s="243"/>
      <c r="C236" s="243"/>
      <c r="D236" s="243"/>
      <c r="E236" s="244"/>
    </row>
    <row r="237" spans="1:5" ht="12.75" customHeight="1" hidden="1">
      <c r="A237" s="228"/>
      <c r="B237" s="224"/>
      <c r="C237" s="224"/>
      <c r="D237" s="224"/>
      <c r="E237" s="229"/>
    </row>
    <row r="238" spans="1:5" ht="15" customHeight="1">
      <c r="A238" s="326" t="s">
        <v>494</v>
      </c>
      <c r="B238" s="326"/>
      <c r="C238" s="326"/>
      <c r="D238" s="326"/>
      <c r="E238" s="326"/>
    </row>
    <row r="239" spans="1:5" ht="15" customHeight="1">
      <c r="A239" s="319" t="s">
        <v>495</v>
      </c>
      <c r="B239" s="319"/>
      <c r="C239" s="319"/>
      <c r="D239" s="319"/>
      <c r="E239" s="319"/>
    </row>
    <row r="240" spans="1:5" ht="15" customHeight="1">
      <c r="A240" s="202" t="s">
        <v>496</v>
      </c>
      <c r="B240" s="193">
        <v>22400</v>
      </c>
      <c r="C240" s="193">
        <v>25000</v>
      </c>
      <c r="D240" s="203">
        <v>17630</v>
      </c>
      <c r="E240" s="204"/>
    </row>
    <row r="241" spans="1:5" ht="15" customHeight="1">
      <c r="A241" s="202" t="s">
        <v>497</v>
      </c>
      <c r="B241" s="193">
        <v>28000</v>
      </c>
      <c r="C241" s="193">
        <v>31500</v>
      </c>
      <c r="D241" s="203">
        <v>22035</v>
      </c>
      <c r="E241" s="204"/>
    </row>
    <row r="242" spans="1:5" ht="15" customHeight="1">
      <c r="A242" s="202" t="s">
        <v>498</v>
      </c>
      <c r="B242" s="193">
        <v>33500</v>
      </c>
      <c r="C242" s="193">
        <v>37500</v>
      </c>
      <c r="D242" s="203">
        <v>26368</v>
      </c>
      <c r="E242" s="204"/>
    </row>
    <row r="243" spans="1:5" ht="15" customHeight="1">
      <c r="A243" s="202" t="s">
        <v>499</v>
      </c>
      <c r="B243" s="193">
        <v>40000</v>
      </c>
      <c r="C243" s="193">
        <v>45000</v>
      </c>
      <c r="D243" s="203">
        <v>31481</v>
      </c>
      <c r="E243" s="204"/>
    </row>
    <row r="244" spans="1:5" ht="15" customHeight="1">
      <c r="A244" s="202" t="s">
        <v>500</v>
      </c>
      <c r="B244" s="193">
        <v>45000</v>
      </c>
      <c r="C244" s="193">
        <v>50000</v>
      </c>
      <c r="D244" s="203">
        <v>35416</v>
      </c>
      <c r="E244" s="204"/>
    </row>
    <row r="245" spans="1:5" ht="15" customHeight="1">
      <c r="A245" s="202" t="s">
        <v>501</v>
      </c>
      <c r="B245" s="193">
        <v>50000</v>
      </c>
      <c r="C245" s="193">
        <v>56000</v>
      </c>
      <c r="D245" s="203">
        <f>D246+D247+D248</f>
        <v>40195</v>
      </c>
      <c r="E245" s="204"/>
    </row>
    <row r="246" spans="1:5" ht="15" customHeight="1">
      <c r="A246" s="202"/>
      <c r="B246" s="325" t="s">
        <v>496</v>
      </c>
      <c r="C246" s="325"/>
      <c r="D246" s="237">
        <v>17630</v>
      </c>
      <c r="E246" s="238"/>
    </row>
    <row r="247" spans="1:5" ht="15" customHeight="1">
      <c r="A247" s="202"/>
      <c r="B247" s="325" t="s">
        <v>497</v>
      </c>
      <c r="C247" s="325"/>
      <c r="D247" s="237">
        <v>22035</v>
      </c>
      <c r="E247" s="238"/>
    </row>
    <row r="248" spans="1:5" ht="15" customHeight="1">
      <c r="A248" s="202"/>
      <c r="B248" s="325" t="s">
        <v>502</v>
      </c>
      <c r="C248" s="325"/>
      <c r="D248" s="237">
        <v>530</v>
      </c>
      <c r="E248" s="238"/>
    </row>
    <row r="249" spans="1:5" ht="15" customHeight="1">
      <c r="A249" s="202" t="s">
        <v>503</v>
      </c>
      <c r="B249" s="193">
        <v>56000</v>
      </c>
      <c r="C249" s="193">
        <v>63000</v>
      </c>
      <c r="D249" s="203">
        <f>D250+D251+D252</f>
        <v>44600</v>
      </c>
      <c r="E249" s="204"/>
    </row>
    <row r="250" spans="1:5" ht="15" customHeight="1">
      <c r="A250" s="202"/>
      <c r="B250" s="325" t="s">
        <v>497</v>
      </c>
      <c r="C250" s="325"/>
      <c r="D250" s="237">
        <v>22035</v>
      </c>
      <c r="E250" s="238"/>
    </row>
    <row r="251" spans="1:5" ht="15" customHeight="1">
      <c r="A251" s="202"/>
      <c r="B251" s="325" t="s">
        <v>497</v>
      </c>
      <c r="C251" s="325"/>
      <c r="D251" s="237">
        <v>22035</v>
      </c>
      <c r="E251" s="238"/>
    </row>
    <row r="252" spans="1:5" ht="15" customHeight="1">
      <c r="A252" s="202"/>
      <c r="B252" s="325" t="s">
        <v>502</v>
      </c>
      <c r="C252" s="325"/>
      <c r="D252" s="237">
        <v>530</v>
      </c>
      <c r="E252" s="238"/>
    </row>
    <row r="253" spans="1:5" ht="15" customHeight="1">
      <c r="A253" s="202" t="s">
        <v>504</v>
      </c>
      <c r="B253" s="193">
        <v>63000</v>
      </c>
      <c r="C253" s="193">
        <v>69000</v>
      </c>
      <c r="D253" s="203">
        <f>D254+D255+D256</f>
        <v>48933</v>
      </c>
      <c r="E253" s="204"/>
    </row>
    <row r="254" spans="1:5" ht="15" customHeight="1">
      <c r="A254" s="202"/>
      <c r="B254" s="325" t="s">
        <v>497</v>
      </c>
      <c r="C254" s="325"/>
      <c r="D254" s="237">
        <v>22035</v>
      </c>
      <c r="E254" s="238"/>
    </row>
    <row r="255" spans="1:5" ht="15" customHeight="1">
      <c r="A255" s="202"/>
      <c r="B255" s="325" t="s">
        <v>498</v>
      </c>
      <c r="C255" s="325"/>
      <c r="D255" s="237">
        <v>26368</v>
      </c>
      <c r="E255" s="238"/>
    </row>
    <row r="256" spans="1:5" ht="15" customHeight="1">
      <c r="A256" s="202"/>
      <c r="B256" s="325" t="s">
        <v>502</v>
      </c>
      <c r="C256" s="325"/>
      <c r="D256" s="237">
        <v>530</v>
      </c>
      <c r="E256" s="238"/>
    </row>
    <row r="257" spans="1:5" ht="15" customHeight="1">
      <c r="A257" s="202" t="s">
        <v>505</v>
      </c>
      <c r="B257" s="193">
        <v>69000</v>
      </c>
      <c r="C257" s="193">
        <v>76500</v>
      </c>
      <c r="D257" s="203">
        <f>D258+D259+D260</f>
        <v>53266</v>
      </c>
      <c r="E257" s="204"/>
    </row>
    <row r="258" spans="1:5" ht="15" customHeight="1">
      <c r="A258" s="202"/>
      <c r="B258" s="325" t="s">
        <v>498</v>
      </c>
      <c r="C258" s="325"/>
      <c r="D258" s="237">
        <v>26368</v>
      </c>
      <c r="E258" s="238"/>
    </row>
    <row r="259" spans="1:5" ht="15" customHeight="1">
      <c r="A259" s="202"/>
      <c r="B259" s="325" t="s">
        <v>498</v>
      </c>
      <c r="C259" s="325"/>
      <c r="D259" s="237">
        <v>26368</v>
      </c>
      <c r="E259" s="238"/>
    </row>
    <row r="260" spans="1:5" ht="15" customHeight="1">
      <c r="A260" s="202"/>
      <c r="B260" s="325" t="s">
        <v>502</v>
      </c>
      <c r="C260" s="325"/>
      <c r="D260" s="237">
        <v>530</v>
      </c>
      <c r="E260" s="238"/>
    </row>
    <row r="261" spans="1:5" ht="15" customHeight="1">
      <c r="A261" s="202" t="s">
        <v>506</v>
      </c>
      <c r="B261" s="193">
        <v>73000</v>
      </c>
      <c r="C261" s="193">
        <v>81500</v>
      </c>
      <c r="D261" s="203">
        <f>D262+D263+D264</f>
        <v>58379</v>
      </c>
      <c r="E261" s="204"/>
    </row>
    <row r="262" spans="1:5" ht="15" customHeight="1">
      <c r="A262" s="202"/>
      <c r="B262" s="325" t="s">
        <v>498</v>
      </c>
      <c r="C262" s="325"/>
      <c r="D262" s="237">
        <v>26368</v>
      </c>
      <c r="E262" s="238"/>
    </row>
    <row r="263" spans="1:5" ht="15" customHeight="1">
      <c r="A263" s="202"/>
      <c r="B263" s="325" t="s">
        <v>499</v>
      </c>
      <c r="C263" s="325"/>
      <c r="D263" s="237">
        <v>31481</v>
      </c>
      <c r="E263" s="238"/>
    </row>
    <row r="264" spans="1:5" ht="15" customHeight="1">
      <c r="A264" s="202"/>
      <c r="B264" s="325" t="s">
        <v>502</v>
      </c>
      <c r="C264" s="325"/>
      <c r="D264" s="237">
        <v>530</v>
      </c>
      <c r="E264" s="238"/>
    </row>
    <row r="265" spans="1:5" ht="15" customHeight="1">
      <c r="A265" s="202" t="s">
        <v>507</v>
      </c>
      <c r="B265" s="193">
        <v>80000</v>
      </c>
      <c r="C265" s="193">
        <v>88000</v>
      </c>
      <c r="D265" s="203">
        <f>D266+D267+D268</f>
        <v>62387</v>
      </c>
      <c r="E265" s="204"/>
    </row>
    <row r="266" spans="1:5" ht="15" customHeight="1">
      <c r="A266" s="202"/>
      <c r="B266" s="325" t="s">
        <v>498</v>
      </c>
      <c r="C266" s="325"/>
      <c r="D266" s="237">
        <v>26368</v>
      </c>
      <c r="E266" s="238"/>
    </row>
    <row r="267" spans="1:5" ht="15" customHeight="1">
      <c r="A267" s="202"/>
      <c r="B267" s="325" t="s">
        <v>500</v>
      </c>
      <c r="C267" s="325"/>
      <c r="D267" s="237">
        <v>35416</v>
      </c>
      <c r="E267" s="238"/>
    </row>
    <row r="268" spans="1:5" ht="15" customHeight="1">
      <c r="A268" s="202"/>
      <c r="B268" s="325" t="s">
        <v>508</v>
      </c>
      <c r="C268" s="325"/>
      <c r="D268" s="237">
        <v>603</v>
      </c>
      <c r="E268" s="238"/>
    </row>
    <row r="269" spans="1:5" ht="15" customHeight="1">
      <c r="A269" s="202" t="s">
        <v>509</v>
      </c>
      <c r="B269" s="193">
        <v>85000</v>
      </c>
      <c r="C269" s="193">
        <v>95000</v>
      </c>
      <c r="D269" s="203">
        <f>D270+D271+D272</f>
        <v>67500</v>
      </c>
      <c r="E269" s="204"/>
    </row>
    <row r="270" spans="1:5" ht="15" customHeight="1">
      <c r="A270" s="202"/>
      <c r="B270" s="325" t="s">
        <v>499</v>
      </c>
      <c r="C270" s="325"/>
      <c r="D270" s="237">
        <v>31481</v>
      </c>
      <c r="E270" s="238"/>
    </row>
    <row r="271" spans="1:5" ht="15" customHeight="1">
      <c r="A271" s="202"/>
      <c r="B271" s="325" t="s">
        <v>500</v>
      </c>
      <c r="C271" s="325"/>
      <c r="D271" s="237">
        <v>35416</v>
      </c>
      <c r="E271" s="238"/>
    </row>
    <row r="272" spans="1:5" ht="15" customHeight="1">
      <c r="A272" s="202"/>
      <c r="B272" s="325" t="s">
        <v>508</v>
      </c>
      <c r="C272" s="325"/>
      <c r="D272" s="237">
        <v>603</v>
      </c>
      <c r="E272" s="238"/>
    </row>
    <row r="273" spans="1:5" ht="15" customHeight="1">
      <c r="A273" s="202" t="s">
        <v>510</v>
      </c>
      <c r="B273" s="193">
        <v>90000</v>
      </c>
      <c r="C273" s="193">
        <v>100000</v>
      </c>
      <c r="D273" s="203">
        <f>D274+D275+D276</f>
        <v>71435</v>
      </c>
      <c r="E273" s="204"/>
    </row>
    <row r="274" spans="1:5" ht="15" customHeight="1">
      <c r="A274" s="202"/>
      <c r="B274" s="325" t="s">
        <v>500</v>
      </c>
      <c r="C274" s="325"/>
      <c r="D274" s="237">
        <v>35416</v>
      </c>
      <c r="E274" s="238"/>
    </row>
    <row r="275" spans="1:5" ht="15" customHeight="1">
      <c r="A275" s="202"/>
      <c r="B275" s="325" t="s">
        <v>500</v>
      </c>
      <c r="C275" s="325"/>
      <c r="D275" s="237">
        <v>35416</v>
      </c>
      <c r="E275" s="238"/>
    </row>
    <row r="276" spans="1:5" ht="15" customHeight="1">
      <c r="A276" s="202"/>
      <c r="B276" s="325" t="s">
        <v>508</v>
      </c>
      <c r="C276" s="325"/>
      <c r="D276" s="237">
        <v>603</v>
      </c>
      <c r="E276" s="238"/>
    </row>
    <row r="277" spans="1:5" ht="15" customHeight="1">
      <c r="A277" s="213"/>
      <c r="B277" s="243"/>
      <c r="C277" s="243"/>
      <c r="D277" s="243"/>
      <c r="E277" s="244"/>
    </row>
    <row r="278" spans="1:5" ht="15" customHeight="1">
      <c r="A278" s="326" t="s">
        <v>511</v>
      </c>
      <c r="B278" s="326"/>
      <c r="C278" s="326"/>
      <c r="D278" s="326"/>
      <c r="E278" s="326"/>
    </row>
    <row r="279" spans="1:5" ht="15" customHeight="1">
      <c r="A279" s="319" t="s">
        <v>512</v>
      </c>
      <c r="B279" s="319"/>
      <c r="C279" s="319"/>
      <c r="D279" s="319"/>
      <c r="E279" s="319"/>
    </row>
    <row r="280" spans="1:5" ht="15" customHeight="1">
      <c r="A280" s="202" t="s">
        <v>513</v>
      </c>
      <c r="B280" s="193">
        <v>22400</v>
      </c>
      <c r="C280" s="193">
        <v>25000</v>
      </c>
      <c r="D280" s="203">
        <v>26452</v>
      </c>
      <c r="E280" s="204"/>
    </row>
    <row r="281" spans="1:5" ht="15" customHeight="1">
      <c r="A281" s="202" t="s">
        <v>514</v>
      </c>
      <c r="B281" s="193">
        <v>28000</v>
      </c>
      <c r="C281" s="193">
        <v>31500</v>
      </c>
      <c r="D281" s="203">
        <v>29080</v>
      </c>
      <c r="E281" s="204"/>
    </row>
    <row r="282" spans="1:5" ht="15" customHeight="1">
      <c r="A282" s="202" t="s">
        <v>515</v>
      </c>
      <c r="B282" s="193">
        <v>45000</v>
      </c>
      <c r="C282" s="193">
        <v>50000</v>
      </c>
      <c r="D282" s="203">
        <f>D283+D284</f>
        <v>42522</v>
      </c>
      <c r="E282" s="204"/>
    </row>
    <row r="283" spans="1:5" ht="15" customHeight="1">
      <c r="A283" s="202"/>
      <c r="B283" s="325" t="s">
        <v>516</v>
      </c>
      <c r="C283" s="325"/>
      <c r="D283" s="237">
        <v>25517</v>
      </c>
      <c r="E283" s="238"/>
    </row>
    <row r="284" spans="1:5" ht="15" customHeight="1">
      <c r="A284" s="202"/>
      <c r="B284" s="325" t="s">
        <v>517</v>
      </c>
      <c r="C284" s="325"/>
      <c r="D284" s="237">
        <v>17005</v>
      </c>
      <c r="E284" s="238"/>
    </row>
    <row r="285" spans="1:5" ht="15" customHeight="1">
      <c r="A285" s="202" t="s">
        <v>518</v>
      </c>
      <c r="B285" s="193">
        <v>56000</v>
      </c>
      <c r="C285" s="193">
        <v>63000</v>
      </c>
      <c r="D285" s="203">
        <f>D286+D287</f>
        <v>53158</v>
      </c>
      <c r="E285" s="204"/>
    </row>
    <row r="286" spans="1:5" ht="15" customHeight="1">
      <c r="A286" s="202"/>
      <c r="B286" s="325" t="s">
        <v>519</v>
      </c>
      <c r="C286" s="325"/>
      <c r="D286" s="237">
        <v>36153</v>
      </c>
      <c r="E286" s="238"/>
    </row>
    <row r="287" spans="1:5" ht="15" customHeight="1">
      <c r="A287" s="202"/>
      <c r="B287" s="325" t="s">
        <v>517</v>
      </c>
      <c r="C287" s="325"/>
      <c r="D287" s="237">
        <v>17005</v>
      </c>
      <c r="E287" s="238"/>
    </row>
    <row r="288" spans="1:5" ht="15" customHeight="1">
      <c r="A288" s="213"/>
      <c r="B288" s="243"/>
      <c r="C288" s="243"/>
      <c r="D288" s="243"/>
      <c r="E288" s="244"/>
    </row>
    <row r="289" spans="1:5" ht="15" customHeight="1">
      <c r="A289" s="326" t="s">
        <v>520</v>
      </c>
      <c r="B289" s="326"/>
      <c r="C289" s="326"/>
      <c r="D289" s="326"/>
      <c r="E289" s="326"/>
    </row>
    <row r="290" spans="1:5" ht="15" customHeight="1">
      <c r="A290" s="319" t="s">
        <v>521</v>
      </c>
      <c r="B290" s="319"/>
      <c r="C290" s="319"/>
      <c r="D290" s="319"/>
      <c r="E290" s="319"/>
    </row>
    <row r="291" spans="1:5" ht="15" customHeight="1">
      <c r="A291" s="202" t="s">
        <v>522</v>
      </c>
      <c r="B291" s="193">
        <v>22400</v>
      </c>
      <c r="C291" s="193">
        <v>25000</v>
      </c>
      <c r="D291" s="203">
        <v>26452</v>
      </c>
      <c r="E291" s="204"/>
    </row>
    <row r="292" spans="1:5" ht="15" customHeight="1">
      <c r="A292" s="202" t="s">
        <v>523</v>
      </c>
      <c r="B292" s="193">
        <v>28000</v>
      </c>
      <c r="C292" s="193">
        <v>31500</v>
      </c>
      <c r="D292" s="203">
        <v>29080</v>
      </c>
      <c r="E292" s="204"/>
    </row>
    <row r="293" spans="1:5" ht="15" customHeight="1">
      <c r="A293" s="202" t="s">
        <v>524</v>
      </c>
      <c r="B293" s="193">
        <v>45000</v>
      </c>
      <c r="C293" s="193">
        <v>50000</v>
      </c>
      <c r="D293" s="203">
        <f>D294+D295</f>
        <v>42522</v>
      </c>
      <c r="E293" s="204"/>
    </row>
    <row r="294" spans="1:5" ht="15" customHeight="1">
      <c r="A294" s="202"/>
      <c r="B294" s="325" t="s">
        <v>525</v>
      </c>
      <c r="C294" s="325"/>
      <c r="D294" s="237">
        <v>25517</v>
      </c>
      <c r="E294" s="238"/>
    </row>
    <row r="295" spans="1:5" ht="15" customHeight="1">
      <c r="A295" s="202"/>
      <c r="B295" s="325" t="s">
        <v>517</v>
      </c>
      <c r="C295" s="325"/>
      <c r="D295" s="237">
        <v>17005</v>
      </c>
      <c r="E295" s="238"/>
    </row>
    <row r="296" spans="1:5" ht="15" customHeight="1">
      <c r="A296" s="202" t="s">
        <v>526</v>
      </c>
      <c r="B296" s="193">
        <v>56000</v>
      </c>
      <c r="C296" s="193">
        <v>63000</v>
      </c>
      <c r="D296" s="203">
        <f>D297+D298</f>
        <v>53158</v>
      </c>
      <c r="E296" s="204"/>
    </row>
    <row r="297" spans="1:5" ht="15" customHeight="1">
      <c r="A297" s="202"/>
      <c r="B297" s="325" t="s">
        <v>527</v>
      </c>
      <c r="C297" s="325"/>
      <c r="D297" s="237">
        <v>36153</v>
      </c>
      <c r="E297" s="238"/>
    </row>
    <row r="298" spans="1:5" ht="15" customHeight="1">
      <c r="A298" s="202"/>
      <c r="B298" s="325" t="s">
        <v>517</v>
      </c>
      <c r="C298" s="325"/>
      <c r="D298" s="237">
        <v>17005</v>
      </c>
      <c r="E298" s="238"/>
    </row>
    <row r="299" spans="1:5" ht="15" customHeight="1">
      <c r="A299" s="245"/>
      <c r="B299" s="120"/>
      <c r="C299" s="120"/>
      <c r="D299" s="120"/>
      <c r="E299" s="246"/>
    </row>
    <row r="300" spans="1:5" ht="15" customHeight="1">
      <c r="A300" s="327" t="s">
        <v>528</v>
      </c>
      <c r="B300" s="327"/>
      <c r="C300" s="327"/>
      <c r="D300" s="327"/>
      <c r="E300" s="327"/>
    </row>
    <row r="301" spans="1:5" ht="0.75" customHeight="1">
      <c r="A301" s="328"/>
      <c r="B301" s="328"/>
      <c r="C301" s="328"/>
      <c r="D301" s="328"/>
      <c r="E301" s="328"/>
    </row>
    <row r="302" spans="1:5" ht="15" customHeight="1">
      <c r="A302" s="329" t="s">
        <v>529</v>
      </c>
      <c r="B302" s="329"/>
      <c r="C302" s="329"/>
      <c r="D302" s="247">
        <v>7147</v>
      </c>
      <c r="E302" s="195"/>
    </row>
    <row r="303" spans="1:5" ht="15" customHeight="1">
      <c r="A303" s="329" t="s">
        <v>530</v>
      </c>
      <c r="B303" s="329"/>
      <c r="C303" s="329"/>
      <c r="D303" s="247">
        <v>7917</v>
      </c>
      <c r="E303" s="195"/>
    </row>
    <row r="304" spans="1:5" ht="15" customHeight="1">
      <c r="A304" s="329" t="s">
        <v>531</v>
      </c>
      <c r="B304" s="329"/>
      <c r="C304" s="329"/>
      <c r="D304" s="247">
        <v>9114</v>
      </c>
      <c r="E304" s="195"/>
    </row>
    <row r="305" spans="1:5" ht="15" customHeight="1">
      <c r="A305" s="329" t="s">
        <v>532</v>
      </c>
      <c r="B305" s="329"/>
      <c r="C305" s="329"/>
      <c r="D305" s="247">
        <v>10957</v>
      </c>
      <c r="E305" s="195"/>
    </row>
    <row r="306" spans="1:5" ht="15" customHeight="1">
      <c r="A306" s="329" t="s">
        <v>533</v>
      </c>
      <c r="B306" s="329"/>
      <c r="C306" s="329"/>
      <c r="D306" s="247">
        <v>12633</v>
      </c>
      <c r="E306" s="195"/>
    </row>
    <row r="307" spans="1:5" ht="15" customHeight="1">
      <c r="A307" s="192" t="s">
        <v>534</v>
      </c>
      <c r="B307" s="248"/>
      <c r="C307" s="249"/>
      <c r="D307" s="250">
        <v>14793</v>
      </c>
      <c r="E307" s="251"/>
    </row>
    <row r="308" spans="1:5" ht="15" customHeight="1">
      <c r="A308" s="192" t="s">
        <v>535</v>
      </c>
      <c r="B308" s="248"/>
      <c r="C308" s="249"/>
      <c r="D308" s="247">
        <v>16706</v>
      </c>
      <c r="E308" s="195"/>
    </row>
    <row r="309" spans="1:5" ht="15" customHeight="1">
      <c r="A309" s="330" t="s">
        <v>536</v>
      </c>
      <c r="B309" s="330"/>
      <c r="C309" s="330"/>
      <c r="D309" s="250">
        <v>10746</v>
      </c>
      <c r="E309" s="251"/>
    </row>
    <row r="310" spans="1:5" ht="15" customHeight="1">
      <c r="A310" s="329" t="s">
        <v>537</v>
      </c>
      <c r="B310" s="329"/>
      <c r="C310" s="329"/>
      <c r="D310" s="247">
        <v>12399</v>
      </c>
      <c r="E310" s="195"/>
    </row>
    <row r="311" spans="1:5" ht="15" customHeight="1">
      <c r="A311" s="192" t="s">
        <v>538</v>
      </c>
      <c r="B311" s="248"/>
      <c r="C311" s="249"/>
      <c r="D311" s="250">
        <v>14385</v>
      </c>
      <c r="E311" s="251"/>
    </row>
    <row r="312" spans="1:5" ht="15" customHeight="1">
      <c r="A312" s="192" t="s">
        <v>539</v>
      </c>
      <c r="B312" s="248"/>
      <c r="C312" s="249"/>
      <c r="D312" s="250">
        <v>16243</v>
      </c>
      <c r="E312" s="251"/>
    </row>
    <row r="313" spans="1:5" ht="15" customHeight="1">
      <c r="A313" s="192" t="s">
        <v>540</v>
      </c>
      <c r="B313" s="248"/>
      <c r="C313" s="249"/>
      <c r="D313" s="250">
        <v>19155</v>
      </c>
      <c r="E313" s="251"/>
    </row>
    <row r="314" spans="1:5" ht="15" customHeight="1">
      <c r="A314" s="329" t="s">
        <v>541</v>
      </c>
      <c r="B314" s="329"/>
      <c r="C314" s="329"/>
      <c r="D314" s="247">
        <v>5668</v>
      </c>
      <c r="E314" s="195"/>
    </row>
    <row r="315" spans="1:5" ht="15" customHeight="1">
      <c r="A315" s="329" t="s">
        <v>542</v>
      </c>
      <c r="B315" s="329"/>
      <c r="C315" s="329"/>
      <c r="D315" s="247">
        <v>8596</v>
      </c>
      <c r="E315" s="195"/>
    </row>
    <row r="316" spans="1:5" ht="15" customHeight="1">
      <c r="A316" s="331" t="s">
        <v>543</v>
      </c>
      <c r="B316" s="331"/>
      <c r="C316" s="331"/>
      <c r="D316" s="252">
        <v>17407</v>
      </c>
      <c r="E316" s="253"/>
    </row>
    <row r="317" spans="1:5" ht="15" customHeight="1">
      <c r="A317" s="206"/>
      <c r="B317" s="254"/>
      <c r="C317" s="254"/>
      <c r="D317" s="254"/>
      <c r="E317" s="255"/>
    </row>
    <row r="318" spans="1:5" ht="18.75" customHeight="1">
      <c r="A318" s="298" t="s">
        <v>215</v>
      </c>
      <c r="B318" s="298"/>
      <c r="C318" s="298"/>
      <c r="D318" s="298"/>
      <c r="E318" s="298"/>
    </row>
    <row r="319" spans="1:5" ht="31.5" customHeight="1">
      <c r="A319" s="210" t="s">
        <v>544</v>
      </c>
      <c r="B319" s="256"/>
      <c r="C319" s="256"/>
      <c r="D319" s="256"/>
      <c r="E319" s="257"/>
    </row>
    <row r="320" spans="1:5" ht="15" customHeight="1">
      <c r="A320" s="329" t="s">
        <v>545</v>
      </c>
      <c r="B320" s="329"/>
      <c r="C320" s="329"/>
      <c r="D320" s="247">
        <v>278</v>
      </c>
      <c r="E320" s="258"/>
    </row>
    <row r="321" spans="1:5" ht="15" customHeight="1">
      <c r="A321" s="329" t="s">
        <v>546</v>
      </c>
      <c r="B321" s="329"/>
      <c r="C321" s="329"/>
      <c r="D321" s="250">
        <v>431</v>
      </c>
      <c r="E321" s="259"/>
    </row>
    <row r="322" spans="1:5" ht="15" customHeight="1">
      <c r="A322" s="329" t="s">
        <v>547</v>
      </c>
      <c r="B322" s="329"/>
      <c r="C322" s="329"/>
      <c r="D322" s="250">
        <v>314</v>
      </c>
      <c r="E322" s="259"/>
    </row>
    <row r="323" spans="1:5" ht="15" customHeight="1">
      <c r="A323" s="329" t="s">
        <v>548</v>
      </c>
      <c r="B323" s="329"/>
      <c r="C323" s="329"/>
      <c r="D323" s="250">
        <v>417</v>
      </c>
      <c r="E323" s="259"/>
    </row>
    <row r="324" spans="1:5" ht="15" customHeight="1">
      <c r="A324" s="329" t="s">
        <v>549</v>
      </c>
      <c r="B324" s="329"/>
      <c r="C324" s="329"/>
      <c r="D324" s="250">
        <v>146</v>
      </c>
      <c r="E324" s="259"/>
    </row>
    <row r="325" spans="1:5" ht="15" customHeight="1">
      <c r="A325" s="329" t="s">
        <v>550</v>
      </c>
      <c r="B325" s="329"/>
      <c r="C325" s="329"/>
      <c r="D325" s="250">
        <v>285</v>
      </c>
      <c r="E325" s="259"/>
    </row>
    <row r="326" spans="1:5" ht="15" customHeight="1">
      <c r="A326" s="329" t="s">
        <v>551</v>
      </c>
      <c r="B326" s="329"/>
      <c r="C326" s="329"/>
      <c r="D326" s="247">
        <v>614</v>
      </c>
      <c r="E326" s="260"/>
    </row>
    <row r="327" spans="1:5" ht="15" customHeight="1">
      <c r="A327" s="331" t="s">
        <v>552</v>
      </c>
      <c r="B327" s="331"/>
      <c r="C327" s="331"/>
      <c r="D327" s="252">
        <v>687</v>
      </c>
      <c r="E327" s="261"/>
    </row>
    <row r="328" spans="1:5" ht="28.5" customHeight="1">
      <c r="A328" s="332" t="s">
        <v>553</v>
      </c>
      <c r="B328" s="332"/>
      <c r="C328" s="332"/>
      <c r="D328" s="332"/>
      <c r="E328" s="332"/>
    </row>
    <row r="329" spans="1:5" ht="15" customHeight="1">
      <c r="A329" s="329" t="s">
        <v>554</v>
      </c>
      <c r="B329" s="329"/>
      <c r="C329" s="329"/>
      <c r="D329" s="247">
        <v>1625</v>
      </c>
      <c r="E329" s="259"/>
    </row>
    <row r="330" spans="1:5" ht="15" customHeight="1">
      <c r="A330" s="329" t="s">
        <v>555</v>
      </c>
      <c r="B330" s="329"/>
      <c r="C330" s="329"/>
      <c r="D330" s="250">
        <v>2176</v>
      </c>
      <c r="E330" s="259"/>
    </row>
    <row r="331" spans="1:5" ht="15" customHeight="1">
      <c r="A331" s="329" t="s">
        <v>556</v>
      </c>
      <c r="B331" s="329"/>
      <c r="C331" s="329"/>
      <c r="D331" s="250">
        <v>1358</v>
      </c>
      <c r="E331" s="259"/>
    </row>
    <row r="332" spans="1:5" ht="15" customHeight="1">
      <c r="A332" s="329" t="s">
        <v>557</v>
      </c>
      <c r="B332" s="329"/>
      <c r="C332" s="329"/>
      <c r="D332" s="250">
        <v>1033</v>
      </c>
      <c r="E332" s="259"/>
    </row>
    <row r="333" spans="1:5" ht="15" customHeight="1">
      <c r="A333" s="329" t="s">
        <v>558</v>
      </c>
      <c r="B333" s="329"/>
      <c r="C333" s="329"/>
      <c r="D333" s="262">
        <v>3614</v>
      </c>
      <c r="E333" s="197"/>
    </row>
    <row r="334" spans="1:5" ht="15" customHeight="1">
      <c r="A334" s="329" t="s">
        <v>559</v>
      </c>
      <c r="B334" s="329"/>
      <c r="C334" s="329"/>
      <c r="D334" s="262">
        <v>4526</v>
      </c>
      <c r="E334" s="197"/>
    </row>
    <row r="335" spans="1:5" ht="15" customHeight="1">
      <c r="A335" s="329" t="s">
        <v>560</v>
      </c>
      <c r="B335" s="329"/>
      <c r="C335" s="329"/>
      <c r="D335" s="247">
        <v>796</v>
      </c>
      <c r="E335" s="195"/>
    </row>
    <row r="336" spans="1:5" ht="15" customHeight="1">
      <c r="A336" s="329" t="s">
        <v>561</v>
      </c>
      <c r="B336" s="329"/>
      <c r="C336" s="329"/>
      <c r="D336" s="247">
        <v>6030</v>
      </c>
      <c r="E336" s="195"/>
    </row>
    <row r="337" spans="1:5" ht="15" customHeight="1">
      <c r="A337" s="329" t="s">
        <v>562</v>
      </c>
      <c r="B337" s="329"/>
      <c r="C337" s="329"/>
      <c r="D337" s="247">
        <v>796</v>
      </c>
      <c r="E337" s="195"/>
    </row>
    <row r="338" spans="1:5" ht="15" customHeight="1">
      <c r="A338" s="329" t="s">
        <v>563</v>
      </c>
      <c r="B338" s="329"/>
      <c r="C338" s="329"/>
      <c r="D338" s="247">
        <v>4705</v>
      </c>
      <c r="E338" s="195"/>
    </row>
    <row r="339" spans="1:5" ht="15" customHeight="1">
      <c r="A339" s="329" t="s">
        <v>564</v>
      </c>
      <c r="B339" s="329"/>
      <c r="C339" s="329"/>
      <c r="D339" s="247">
        <v>2515</v>
      </c>
      <c r="E339" s="195"/>
    </row>
    <row r="340" spans="1:5" ht="15" customHeight="1">
      <c r="A340" s="333" t="s">
        <v>565</v>
      </c>
      <c r="B340" s="333"/>
      <c r="C340" s="333"/>
      <c r="D340" s="263">
        <v>1063</v>
      </c>
      <c r="E340" s="200"/>
    </row>
    <row r="341" spans="1:5" ht="30" customHeight="1">
      <c r="A341" s="332" t="s">
        <v>566</v>
      </c>
      <c r="B341" s="332"/>
      <c r="C341" s="332"/>
      <c r="D341" s="332"/>
      <c r="E341" s="332"/>
    </row>
    <row r="342" spans="1:5" ht="15" customHeight="1">
      <c r="A342" s="329" t="s">
        <v>567</v>
      </c>
      <c r="B342" s="329"/>
      <c r="C342" s="329"/>
      <c r="D342" s="247">
        <v>1220</v>
      </c>
      <c r="E342" s="251"/>
    </row>
    <row r="343" spans="1:5" ht="15" customHeight="1">
      <c r="A343" s="329" t="s">
        <v>568</v>
      </c>
      <c r="B343" s="329"/>
      <c r="C343" s="329"/>
      <c r="D343" s="250">
        <v>1220</v>
      </c>
      <c r="E343" s="251"/>
    </row>
    <row r="344" spans="1:5" ht="15" customHeight="1">
      <c r="A344" s="333" t="s">
        <v>569</v>
      </c>
      <c r="B344" s="333"/>
      <c r="C344" s="333"/>
      <c r="D344" s="263">
        <v>1220</v>
      </c>
      <c r="E344" s="200"/>
    </row>
    <row r="345" spans="1:5" ht="30" customHeight="1">
      <c r="A345" s="332" t="s">
        <v>570</v>
      </c>
      <c r="B345" s="332"/>
      <c r="C345" s="332"/>
      <c r="D345" s="332"/>
      <c r="E345" s="332"/>
    </row>
    <row r="346" spans="1:5" ht="15" customHeight="1">
      <c r="A346" s="329" t="s">
        <v>571</v>
      </c>
      <c r="B346" s="329"/>
      <c r="C346" s="329"/>
      <c r="D346" s="247">
        <v>3271</v>
      </c>
      <c r="E346" s="251"/>
    </row>
    <row r="347" spans="1:5" ht="15" customHeight="1">
      <c r="A347" s="329" t="s">
        <v>572</v>
      </c>
      <c r="B347" s="329"/>
      <c r="C347" s="329"/>
      <c r="D347" s="250">
        <v>3643</v>
      </c>
      <c r="E347" s="251"/>
    </row>
    <row r="348" spans="1:5" ht="15" customHeight="1">
      <c r="A348" s="333" t="s">
        <v>573</v>
      </c>
      <c r="B348" s="333"/>
      <c r="C348" s="333"/>
      <c r="D348" s="263">
        <v>3329</v>
      </c>
      <c r="E348" s="200"/>
    </row>
    <row r="349" spans="1:5" ht="15" customHeight="1">
      <c r="A349" s="223"/>
      <c r="B349" s="223"/>
      <c r="C349" s="223"/>
      <c r="D349" s="223"/>
      <c r="E349" s="225"/>
    </row>
    <row r="350" spans="1:5" ht="12.75">
      <c r="A350" s="264"/>
      <c r="B350" s="264"/>
      <c r="C350" s="264"/>
      <c r="D350" s="264"/>
      <c r="E350" s="264"/>
    </row>
    <row r="351" spans="1:5" ht="12.75">
      <c r="A351" s="264"/>
      <c r="B351" s="264"/>
      <c r="C351" s="264"/>
      <c r="D351" s="264"/>
      <c r="E351" s="264"/>
    </row>
    <row r="352" spans="1:5" ht="12.75">
      <c r="A352" s="264"/>
      <c r="B352" s="264"/>
      <c r="C352" s="264"/>
      <c r="D352" s="264"/>
      <c r="E352" s="264"/>
    </row>
    <row r="353" spans="1:5" ht="12.75">
      <c r="A353" s="264"/>
      <c r="B353" s="264"/>
      <c r="C353" s="264"/>
      <c r="D353" s="264"/>
      <c r="E353" s="264"/>
    </row>
    <row r="354" spans="1:5" ht="12.75">
      <c r="A354" s="264"/>
      <c r="B354" s="264"/>
      <c r="C354" s="264"/>
      <c r="D354" s="264"/>
      <c r="E354" s="264"/>
    </row>
    <row r="355" spans="1:5" ht="12.75">
      <c r="A355" s="264"/>
      <c r="B355" s="264"/>
      <c r="C355" s="264"/>
      <c r="D355" s="264"/>
      <c r="E355" s="264"/>
    </row>
    <row r="356" spans="1:5" ht="12.75">
      <c r="A356" s="264"/>
      <c r="B356" s="264"/>
      <c r="C356" s="264"/>
      <c r="D356" s="264"/>
      <c r="E356" s="264"/>
    </row>
    <row r="357" spans="1:5" ht="12.75">
      <c r="A357" s="264"/>
      <c r="B357" s="264"/>
      <c r="C357" s="264"/>
      <c r="D357" s="264"/>
      <c r="E357" s="264"/>
    </row>
    <row r="358" spans="1:5" ht="12.75">
      <c r="A358" s="264"/>
      <c r="B358" s="264"/>
      <c r="C358" s="264"/>
      <c r="D358" s="264"/>
      <c r="E358" s="264"/>
    </row>
    <row r="359" spans="1:5" ht="12.75">
      <c r="A359" s="264"/>
      <c r="B359" s="264"/>
      <c r="C359" s="264"/>
      <c r="D359" s="264"/>
      <c r="E359" s="264"/>
    </row>
    <row r="360" spans="1:5" ht="12.75">
      <c r="A360" s="264"/>
      <c r="B360" s="264"/>
      <c r="C360" s="264"/>
      <c r="D360" s="264"/>
      <c r="E360" s="264"/>
    </row>
    <row r="361" spans="1:5" ht="12.75">
      <c r="A361" s="264"/>
      <c r="B361" s="264"/>
      <c r="C361" s="264"/>
      <c r="D361" s="264"/>
      <c r="E361" s="264"/>
    </row>
    <row r="362" spans="1:5" ht="12.75">
      <c r="A362" s="264"/>
      <c r="B362" s="264"/>
      <c r="C362" s="264"/>
      <c r="D362" s="264"/>
      <c r="E362" s="264"/>
    </row>
    <row r="363" spans="1:5" ht="12.75">
      <c r="A363" s="264"/>
      <c r="B363" s="264"/>
      <c r="C363" s="264"/>
      <c r="D363" s="264"/>
      <c r="E363" s="264"/>
    </row>
    <row r="364" spans="1:5" ht="12.75">
      <c r="A364" s="264"/>
      <c r="B364" s="264"/>
      <c r="C364" s="264"/>
      <c r="D364" s="264"/>
      <c r="E364" s="264"/>
    </row>
    <row r="365" spans="1:5" ht="12.75">
      <c r="A365" s="264"/>
      <c r="B365" s="264"/>
      <c r="C365" s="264"/>
      <c r="D365" s="264"/>
      <c r="E365" s="264"/>
    </row>
    <row r="366" spans="1:5" ht="12.75">
      <c r="A366" s="264"/>
      <c r="B366" s="264"/>
      <c r="C366" s="264"/>
      <c r="D366" s="264"/>
      <c r="E366" s="264"/>
    </row>
    <row r="367" spans="1:5" ht="12.75">
      <c r="A367" s="264"/>
      <c r="B367" s="264"/>
      <c r="C367" s="264"/>
      <c r="D367" s="264"/>
      <c r="E367" s="264"/>
    </row>
    <row r="368" spans="1:5" ht="12.75">
      <c r="A368" s="264"/>
      <c r="B368" s="264"/>
      <c r="C368" s="264"/>
      <c r="D368" s="264"/>
      <c r="E368" s="264"/>
    </row>
    <row r="369" spans="1:5" ht="12.75">
      <c r="A369" s="264"/>
      <c r="B369" s="264"/>
      <c r="C369" s="264"/>
      <c r="D369" s="264"/>
      <c r="E369" s="264"/>
    </row>
    <row r="370" spans="1:5" ht="12.75">
      <c r="A370" s="264"/>
      <c r="B370" s="264"/>
      <c r="C370" s="264"/>
      <c r="D370" s="264"/>
      <c r="E370" s="264"/>
    </row>
    <row r="371" spans="1:5" ht="12.75">
      <c r="A371" s="264"/>
      <c r="B371" s="264"/>
      <c r="C371" s="264"/>
      <c r="D371" s="264"/>
      <c r="E371" s="264"/>
    </row>
    <row r="372" spans="1:5" ht="12.75">
      <c r="A372" s="264"/>
      <c r="B372" s="264"/>
      <c r="C372" s="264"/>
      <c r="D372" s="264"/>
      <c r="E372" s="264"/>
    </row>
    <row r="373" spans="1:5" ht="12.75">
      <c r="A373" s="264"/>
      <c r="B373" s="264"/>
      <c r="C373" s="264"/>
      <c r="D373" s="264"/>
      <c r="E373" s="264"/>
    </row>
    <row r="374" spans="1:5" ht="12.75">
      <c r="A374" s="264"/>
      <c r="B374" s="264"/>
      <c r="C374" s="264"/>
      <c r="D374" s="264"/>
      <c r="E374" s="264"/>
    </row>
    <row r="375" spans="1:5" ht="12.75">
      <c r="A375" s="264"/>
      <c r="B375" s="264"/>
      <c r="C375" s="264"/>
      <c r="D375" s="264"/>
      <c r="E375" s="264"/>
    </row>
    <row r="376" spans="1:5" ht="12.75">
      <c r="A376" s="264"/>
      <c r="B376" s="264"/>
      <c r="C376" s="264"/>
      <c r="D376" s="264"/>
      <c r="E376" s="264"/>
    </row>
    <row r="377" spans="1:5" ht="12.75">
      <c r="A377" s="264"/>
      <c r="B377" s="264"/>
      <c r="C377" s="264"/>
      <c r="D377" s="264"/>
      <c r="E377" s="264"/>
    </row>
    <row r="378" spans="1:5" ht="12.75">
      <c r="A378" s="264"/>
      <c r="B378" s="264"/>
      <c r="C378" s="264"/>
      <c r="D378" s="264"/>
      <c r="E378" s="264"/>
    </row>
    <row r="379" spans="1:5" ht="12.75">
      <c r="A379" s="264"/>
      <c r="B379" s="264"/>
      <c r="C379" s="264"/>
      <c r="D379" s="264"/>
      <c r="E379" s="264"/>
    </row>
    <row r="380" spans="1:5" ht="12.75">
      <c r="A380" s="264"/>
      <c r="B380" s="264"/>
      <c r="C380" s="264"/>
      <c r="D380" s="264"/>
      <c r="E380" s="264"/>
    </row>
    <row r="381" spans="1:5" ht="12.75">
      <c r="A381" s="264"/>
      <c r="B381" s="264"/>
      <c r="C381" s="264"/>
      <c r="D381" s="264"/>
      <c r="E381" s="264"/>
    </row>
    <row r="382" spans="1:5" ht="12.75">
      <c r="A382" s="264"/>
      <c r="B382" s="264"/>
      <c r="C382" s="264"/>
      <c r="D382" s="264"/>
      <c r="E382" s="264"/>
    </row>
    <row r="383" spans="1:5" ht="12.75">
      <c r="A383" s="264"/>
      <c r="B383" s="264"/>
      <c r="C383" s="264"/>
      <c r="D383" s="264"/>
      <c r="E383" s="264"/>
    </row>
    <row r="384" spans="1:5" ht="12.75">
      <c r="A384" s="264"/>
      <c r="B384" s="264"/>
      <c r="C384" s="264"/>
      <c r="D384" s="264"/>
      <c r="E384" s="264"/>
    </row>
    <row r="385" spans="1:5" ht="12.75">
      <c r="A385" s="264"/>
      <c r="B385" s="264"/>
      <c r="C385" s="264"/>
      <c r="D385" s="264"/>
      <c r="E385" s="264"/>
    </row>
    <row r="386" spans="1:5" ht="12.75">
      <c r="A386" s="264"/>
      <c r="B386" s="264"/>
      <c r="C386" s="264"/>
      <c r="D386" s="264"/>
      <c r="E386" s="264"/>
    </row>
    <row r="387" spans="1:5" ht="12.75">
      <c r="A387" s="264"/>
      <c r="B387" s="264"/>
      <c r="C387" s="264"/>
      <c r="D387" s="264"/>
      <c r="E387" s="264"/>
    </row>
    <row r="388" spans="1:5" ht="12.75">
      <c r="A388" s="264"/>
      <c r="B388" s="264"/>
      <c r="C388" s="264"/>
      <c r="D388" s="264"/>
      <c r="E388" s="264"/>
    </row>
    <row r="389" spans="1:5" ht="12.75">
      <c r="A389" s="264"/>
      <c r="B389" s="264"/>
      <c r="C389" s="264"/>
      <c r="D389" s="264"/>
      <c r="E389" s="264"/>
    </row>
    <row r="390" spans="1:5" ht="12.75">
      <c r="A390" s="264"/>
      <c r="B390" s="264"/>
      <c r="C390" s="264"/>
      <c r="D390" s="264"/>
      <c r="E390" s="264"/>
    </row>
    <row r="391" spans="1:5" ht="12.75">
      <c r="A391" s="264"/>
      <c r="B391" s="264"/>
      <c r="C391" s="264"/>
      <c r="D391" s="264"/>
      <c r="E391" s="264"/>
    </row>
    <row r="392" spans="1:5" ht="12.75">
      <c r="A392" s="264"/>
      <c r="B392" s="264"/>
      <c r="C392" s="264"/>
      <c r="D392" s="264"/>
      <c r="E392" s="264"/>
    </row>
    <row r="393" spans="1:5" ht="12.75">
      <c r="A393" s="264"/>
      <c r="B393" s="264"/>
      <c r="C393" s="264"/>
      <c r="D393" s="264"/>
      <c r="E393" s="264"/>
    </row>
    <row r="394" spans="1:5" ht="12.75">
      <c r="A394" s="264"/>
      <c r="B394" s="264"/>
      <c r="C394" s="264"/>
      <c r="D394" s="264"/>
      <c r="E394" s="264"/>
    </row>
    <row r="395" spans="1:5" ht="12.75">
      <c r="A395" s="264"/>
      <c r="B395" s="264"/>
      <c r="C395" s="264"/>
      <c r="D395" s="264"/>
      <c r="E395" s="264"/>
    </row>
    <row r="396" spans="1:5" ht="12.75">
      <c r="A396" s="264"/>
      <c r="B396" s="264"/>
      <c r="C396" s="264"/>
      <c r="D396" s="264"/>
      <c r="E396" s="264"/>
    </row>
    <row r="397" spans="1:5" ht="12.75">
      <c r="A397" s="264"/>
      <c r="B397" s="264"/>
      <c r="C397" s="264"/>
      <c r="D397" s="264"/>
      <c r="E397" s="264"/>
    </row>
    <row r="398" spans="1:5" ht="12.75">
      <c r="A398" s="264"/>
      <c r="B398" s="264"/>
      <c r="C398" s="264"/>
      <c r="D398" s="264"/>
      <c r="E398" s="264"/>
    </row>
    <row r="399" spans="1:5" ht="12.75">
      <c r="A399" s="264"/>
      <c r="B399" s="264"/>
      <c r="C399" s="264"/>
      <c r="D399" s="264"/>
      <c r="E399" s="264"/>
    </row>
    <row r="400" spans="1:5" ht="12.75">
      <c r="A400" s="264"/>
      <c r="B400" s="264"/>
      <c r="C400" s="264"/>
      <c r="D400" s="264"/>
      <c r="E400" s="264"/>
    </row>
    <row r="401" spans="1:5" ht="12.75">
      <c r="A401" s="264"/>
      <c r="B401" s="264"/>
      <c r="C401" s="264"/>
      <c r="D401" s="264"/>
      <c r="E401" s="264"/>
    </row>
    <row r="402" spans="1:5" ht="12.75">
      <c r="A402" s="264"/>
      <c r="B402" s="264"/>
      <c r="C402" s="264"/>
      <c r="D402" s="264"/>
      <c r="E402" s="264"/>
    </row>
    <row r="403" spans="1:5" ht="12.75">
      <c r="A403" s="264"/>
      <c r="B403" s="264"/>
      <c r="C403" s="264"/>
      <c r="D403" s="264"/>
      <c r="E403" s="264"/>
    </row>
    <row r="404" spans="1:5" ht="12.75">
      <c r="A404" s="264"/>
      <c r="B404" s="264"/>
      <c r="C404" s="264"/>
      <c r="D404" s="264"/>
      <c r="E404" s="264"/>
    </row>
    <row r="405" spans="1:5" ht="12.75">
      <c r="A405" s="264"/>
      <c r="B405" s="264"/>
      <c r="C405" s="264"/>
      <c r="D405" s="264"/>
      <c r="E405" s="264"/>
    </row>
    <row r="406" spans="1:5" ht="12.75">
      <c r="A406" s="264"/>
      <c r="B406" s="264"/>
      <c r="C406" s="264"/>
      <c r="D406" s="264"/>
      <c r="E406" s="264"/>
    </row>
    <row r="407" spans="1:5" ht="12.75">
      <c r="A407" s="264"/>
      <c r="B407" s="264"/>
      <c r="C407" s="264"/>
      <c r="D407" s="264"/>
      <c r="E407" s="264"/>
    </row>
    <row r="408" spans="1:5" ht="12.75">
      <c r="A408" s="264"/>
      <c r="B408" s="264"/>
      <c r="C408" s="264"/>
      <c r="D408" s="264"/>
      <c r="E408" s="264"/>
    </row>
    <row r="409" spans="1:5" ht="12.75">
      <c r="A409" s="264"/>
      <c r="B409" s="264"/>
      <c r="C409" s="264"/>
      <c r="D409" s="264"/>
      <c r="E409" s="264"/>
    </row>
    <row r="410" spans="1:5" ht="12.75">
      <c r="A410" s="264"/>
      <c r="B410" s="264"/>
      <c r="C410" s="264"/>
      <c r="D410" s="264"/>
      <c r="E410" s="264"/>
    </row>
    <row r="411" spans="1:5" ht="12.75">
      <c r="A411" s="264"/>
      <c r="B411" s="264"/>
      <c r="C411" s="264"/>
      <c r="D411" s="264"/>
      <c r="E411" s="264"/>
    </row>
    <row r="412" spans="1:5" ht="12.75">
      <c r="A412" s="264"/>
      <c r="B412" s="264"/>
      <c r="C412" s="264"/>
      <c r="D412" s="264"/>
      <c r="E412" s="264"/>
    </row>
    <row r="413" spans="1:5" ht="12.75">
      <c r="A413" s="264"/>
      <c r="B413" s="264"/>
      <c r="C413" s="264"/>
      <c r="D413" s="264"/>
      <c r="E413" s="264"/>
    </row>
    <row r="414" spans="1:5" ht="12.75">
      <c r="A414" s="264"/>
      <c r="B414" s="264"/>
      <c r="C414" s="264"/>
      <c r="D414" s="264"/>
      <c r="E414" s="264"/>
    </row>
    <row r="415" spans="1:5" ht="12.75">
      <c r="A415" s="264"/>
      <c r="B415" s="264"/>
      <c r="C415" s="264"/>
      <c r="D415" s="264"/>
      <c r="E415" s="264"/>
    </row>
    <row r="416" spans="1:5" ht="12.75">
      <c r="A416" s="264"/>
      <c r="B416" s="264"/>
      <c r="C416" s="264"/>
      <c r="D416" s="264"/>
      <c r="E416" s="264"/>
    </row>
    <row r="417" spans="1:5" ht="12.75">
      <c r="A417" s="264"/>
      <c r="B417" s="264"/>
      <c r="C417" s="264"/>
      <c r="D417" s="264"/>
      <c r="E417" s="264"/>
    </row>
    <row r="418" spans="1:5" ht="12.75">
      <c r="A418" s="264"/>
      <c r="B418" s="264"/>
      <c r="C418" s="264"/>
      <c r="D418" s="264"/>
      <c r="E418" s="264"/>
    </row>
    <row r="419" spans="1:5" ht="12.75">
      <c r="A419" s="264"/>
      <c r="B419" s="264"/>
      <c r="C419" s="264"/>
      <c r="D419" s="264"/>
      <c r="E419" s="264"/>
    </row>
    <row r="420" spans="1:5" ht="12.75">
      <c r="A420" s="264"/>
      <c r="B420" s="264"/>
      <c r="C420" s="264"/>
      <c r="D420" s="264"/>
      <c r="E420" s="264"/>
    </row>
    <row r="421" spans="1:5" ht="12.75">
      <c r="A421" s="264"/>
      <c r="B421" s="264"/>
      <c r="C421" s="264"/>
      <c r="D421" s="264"/>
      <c r="E421" s="264"/>
    </row>
    <row r="422" spans="1:5" ht="12.75">
      <c r="A422" s="264"/>
      <c r="B422" s="264"/>
      <c r="C422" s="264"/>
      <c r="D422" s="264"/>
      <c r="E422" s="264"/>
    </row>
    <row r="423" spans="1:5" ht="12.75">
      <c r="A423" s="264"/>
      <c r="B423" s="264"/>
      <c r="C423" s="264"/>
      <c r="D423" s="264"/>
      <c r="E423" s="264"/>
    </row>
    <row r="424" spans="1:5" ht="12.75">
      <c r="A424" s="264"/>
      <c r="B424" s="264"/>
      <c r="C424" s="264"/>
      <c r="D424" s="264"/>
      <c r="E424" s="264"/>
    </row>
    <row r="425" spans="1:5" ht="12.75">
      <c r="A425" s="264"/>
      <c r="B425" s="264"/>
      <c r="C425" s="264"/>
      <c r="D425" s="264"/>
      <c r="E425" s="264"/>
    </row>
    <row r="426" spans="1:5" ht="12.75">
      <c r="A426" s="264"/>
      <c r="B426" s="264"/>
      <c r="C426" s="264"/>
      <c r="D426" s="264"/>
      <c r="E426" s="264"/>
    </row>
    <row r="427" spans="1:5" ht="12.75">
      <c r="A427" s="264"/>
      <c r="B427" s="264"/>
      <c r="C427" s="264"/>
      <c r="D427" s="264"/>
      <c r="E427" s="264"/>
    </row>
    <row r="428" spans="1:5" ht="12.75">
      <c r="A428" s="264"/>
      <c r="B428" s="264"/>
      <c r="C428" s="264"/>
      <c r="D428" s="264"/>
      <c r="E428" s="264"/>
    </row>
    <row r="429" spans="1:5" ht="12.75">
      <c r="A429" s="264"/>
      <c r="B429" s="264"/>
      <c r="C429" s="264"/>
      <c r="D429" s="264"/>
      <c r="E429" s="264"/>
    </row>
    <row r="430" spans="1:5" ht="12.75">
      <c r="A430" s="264"/>
      <c r="B430" s="264"/>
      <c r="C430" s="264"/>
      <c r="D430" s="264"/>
      <c r="E430" s="264"/>
    </row>
    <row r="431" spans="1:5" ht="12.75">
      <c r="A431" s="264"/>
      <c r="B431" s="264"/>
      <c r="C431" s="264"/>
      <c r="D431" s="264"/>
      <c r="E431" s="264"/>
    </row>
    <row r="432" spans="1:5" ht="12.75">
      <c r="A432" s="264"/>
      <c r="B432" s="264"/>
      <c r="C432" s="264"/>
      <c r="D432" s="264"/>
      <c r="E432" s="264"/>
    </row>
    <row r="433" spans="1:5" ht="12.75">
      <c r="A433" s="264"/>
      <c r="B433" s="264"/>
      <c r="C433" s="264"/>
      <c r="D433" s="264"/>
      <c r="E433" s="264"/>
    </row>
    <row r="434" spans="1:5" ht="12.75">
      <c r="A434" s="264"/>
      <c r="B434" s="264"/>
      <c r="C434" s="264"/>
      <c r="D434" s="264"/>
      <c r="E434" s="264"/>
    </row>
    <row r="435" spans="1:5" ht="12.75">
      <c r="A435" s="264"/>
      <c r="B435" s="264"/>
      <c r="C435" s="264"/>
      <c r="D435" s="264"/>
      <c r="E435" s="264"/>
    </row>
    <row r="436" spans="1:5" ht="12.75">
      <c r="A436" s="264"/>
      <c r="B436" s="264"/>
      <c r="C436" s="264"/>
      <c r="D436" s="264"/>
      <c r="E436" s="264"/>
    </row>
    <row r="437" spans="1:5" ht="12.75">
      <c r="A437" s="264"/>
      <c r="B437" s="264"/>
      <c r="C437" s="264"/>
      <c r="D437" s="264"/>
      <c r="E437" s="264"/>
    </row>
    <row r="438" spans="1:5" ht="12.75">
      <c r="A438" s="264"/>
      <c r="B438" s="264"/>
      <c r="C438" s="264"/>
      <c r="D438" s="264"/>
      <c r="E438" s="264"/>
    </row>
    <row r="439" spans="1:5" ht="12.75">
      <c r="A439" s="264"/>
      <c r="B439" s="264"/>
      <c r="C439" s="264"/>
      <c r="D439" s="264"/>
      <c r="E439" s="264"/>
    </row>
    <row r="440" spans="1:5" ht="12.75">
      <c r="A440" s="264"/>
      <c r="B440" s="264"/>
      <c r="C440" s="264"/>
      <c r="D440" s="264"/>
      <c r="E440" s="264"/>
    </row>
    <row r="441" spans="1:5" ht="12.75">
      <c r="A441" s="264"/>
      <c r="B441" s="264"/>
      <c r="C441" s="264"/>
      <c r="D441" s="264"/>
      <c r="E441" s="264"/>
    </row>
    <row r="442" spans="1:5" ht="12.75">
      <c r="A442" s="264"/>
      <c r="B442" s="264"/>
      <c r="C442" s="264"/>
      <c r="D442" s="264"/>
      <c r="E442" s="264"/>
    </row>
    <row r="443" spans="1:5" ht="12.75">
      <c r="A443" s="264"/>
      <c r="B443" s="264"/>
      <c r="C443" s="264"/>
      <c r="D443" s="264"/>
      <c r="E443" s="264"/>
    </row>
  </sheetData>
  <sheetProtection/>
  <mergeCells count="181">
    <mergeCell ref="A343:C343"/>
    <mergeCell ref="A344:C344"/>
    <mergeCell ref="A345:E345"/>
    <mergeCell ref="A346:C346"/>
    <mergeCell ref="A347:C347"/>
    <mergeCell ref="A348:C348"/>
    <mergeCell ref="A337:C337"/>
    <mergeCell ref="A338:C338"/>
    <mergeCell ref="A339:C339"/>
    <mergeCell ref="A340:C340"/>
    <mergeCell ref="A341:E341"/>
    <mergeCell ref="A342:C342"/>
    <mergeCell ref="A331:C331"/>
    <mergeCell ref="A332:C332"/>
    <mergeCell ref="A333:C333"/>
    <mergeCell ref="A334:C334"/>
    <mergeCell ref="A335:C335"/>
    <mergeCell ref="A336:C336"/>
    <mergeCell ref="A325:C325"/>
    <mergeCell ref="A326:C326"/>
    <mergeCell ref="A327:C327"/>
    <mergeCell ref="A328:E328"/>
    <mergeCell ref="A329:C329"/>
    <mergeCell ref="A330:C330"/>
    <mergeCell ref="A318:E318"/>
    <mergeCell ref="A320:C320"/>
    <mergeCell ref="A321:C321"/>
    <mergeCell ref="A322:C322"/>
    <mergeCell ref="A323:C323"/>
    <mergeCell ref="A324:C324"/>
    <mergeCell ref="A306:C306"/>
    <mergeCell ref="A309:C309"/>
    <mergeCell ref="A310:C310"/>
    <mergeCell ref="A314:C314"/>
    <mergeCell ref="A315:C315"/>
    <mergeCell ref="A316:C316"/>
    <mergeCell ref="A300:E300"/>
    <mergeCell ref="A301:E301"/>
    <mergeCell ref="A302:C302"/>
    <mergeCell ref="A303:C303"/>
    <mergeCell ref="A304:C304"/>
    <mergeCell ref="A305:C305"/>
    <mergeCell ref="A289:E289"/>
    <mergeCell ref="A290:E290"/>
    <mergeCell ref="B294:C294"/>
    <mergeCell ref="B295:C295"/>
    <mergeCell ref="B297:C297"/>
    <mergeCell ref="B298:C298"/>
    <mergeCell ref="A278:E278"/>
    <mergeCell ref="A279:E279"/>
    <mergeCell ref="B283:C283"/>
    <mergeCell ref="B284:C284"/>
    <mergeCell ref="B286:C286"/>
    <mergeCell ref="B287:C287"/>
    <mergeCell ref="B270:C270"/>
    <mergeCell ref="B271:C271"/>
    <mergeCell ref="B272:C272"/>
    <mergeCell ref="B274:C274"/>
    <mergeCell ref="B275:C275"/>
    <mergeCell ref="B276:C276"/>
    <mergeCell ref="B262:C262"/>
    <mergeCell ref="B263:C263"/>
    <mergeCell ref="B264:C264"/>
    <mergeCell ref="B266:C266"/>
    <mergeCell ref="B267:C267"/>
    <mergeCell ref="B268:C268"/>
    <mergeCell ref="B254:C254"/>
    <mergeCell ref="B255:C255"/>
    <mergeCell ref="B256:C256"/>
    <mergeCell ref="B258:C258"/>
    <mergeCell ref="B259:C259"/>
    <mergeCell ref="B260:C260"/>
    <mergeCell ref="B246:C246"/>
    <mergeCell ref="B247:C247"/>
    <mergeCell ref="B248:C248"/>
    <mergeCell ref="B250:C250"/>
    <mergeCell ref="B251:C251"/>
    <mergeCell ref="B252:C252"/>
    <mergeCell ref="B231:C231"/>
    <mergeCell ref="B233:C233"/>
    <mergeCell ref="B234:C234"/>
    <mergeCell ref="B235:C235"/>
    <mergeCell ref="A238:E238"/>
    <mergeCell ref="A239:E239"/>
    <mergeCell ref="B221:C221"/>
    <mergeCell ref="B222:C222"/>
    <mergeCell ref="B223:C223"/>
    <mergeCell ref="A225:E225"/>
    <mergeCell ref="B229:C229"/>
    <mergeCell ref="B230:C230"/>
    <mergeCell ref="B213:C213"/>
    <mergeCell ref="B215:C215"/>
    <mergeCell ref="B216:C216"/>
    <mergeCell ref="B217:C217"/>
    <mergeCell ref="B218:C218"/>
    <mergeCell ref="B220:C220"/>
    <mergeCell ref="B206:C206"/>
    <mergeCell ref="B207:C207"/>
    <mergeCell ref="B208:C208"/>
    <mergeCell ref="B210:C210"/>
    <mergeCell ref="B211:C211"/>
    <mergeCell ref="B212:C212"/>
    <mergeCell ref="B198:C198"/>
    <mergeCell ref="B200:C200"/>
    <mergeCell ref="B201:C201"/>
    <mergeCell ref="B202:C202"/>
    <mergeCell ref="B203:C203"/>
    <mergeCell ref="B205:C205"/>
    <mergeCell ref="B191:C191"/>
    <mergeCell ref="B192:C192"/>
    <mergeCell ref="B193:C193"/>
    <mergeCell ref="B195:C195"/>
    <mergeCell ref="B196:C196"/>
    <mergeCell ref="B197:C197"/>
    <mergeCell ref="B183:C183"/>
    <mergeCell ref="B184:C184"/>
    <mergeCell ref="B186:C186"/>
    <mergeCell ref="B187:C187"/>
    <mergeCell ref="B188:C188"/>
    <mergeCell ref="B190:C190"/>
    <mergeCell ref="B175:C175"/>
    <mergeCell ref="B176:C176"/>
    <mergeCell ref="B178:C178"/>
    <mergeCell ref="B179:C179"/>
    <mergeCell ref="B180:C180"/>
    <mergeCell ref="B182:C182"/>
    <mergeCell ref="B167:C167"/>
    <mergeCell ref="B168:C168"/>
    <mergeCell ref="B170:C170"/>
    <mergeCell ref="B171:C171"/>
    <mergeCell ref="B172:C172"/>
    <mergeCell ref="B174:C174"/>
    <mergeCell ref="B159:C159"/>
    <mergeCell ref="B160:C160"/>
    <mergeCell ref="B162:C162"/>
    <mergeCell ref="B163:C163"/>
    <mergeCell ref="B164:C164"/>
    <mergeCell ref="B166:C166"/>
    <mergeCell ref="A138:E138"/>
    <mergeCell ref="A139:E139"/>
    <mergeCell ref="B154:C154"/>
    <mergeCell ref="B155:C155"/>
    <mergeCell ref="B156:C156"/>
    <mergeCell ref="B158:C158"/>
    <mergeCell ref="B127:C127"/>
    <mergeCell ref="B128:C128"/>
    <mergeCell ref="A130:E130"/>
    <mergeCell ref="A132:E132"/>
    <mergeCell ref="A136:E136"/>
    <mergeCell ref="A137:E137"/>
    <mergeCell ref="A120:E120"/>
    <mergeCell ref="B122:C122"/>
    <mergeCell ref="B123:C123"/>
    <mergeCell ref="B124:C124"/>
    <mergeCell ref="B125:C125"/>
    <mergeCell ref="B126:C126"/>
    <mergeCell ref="A82:E82"/>
    <mergeCell ref="A87:E87"/>
    <mergeCell ref="A94:E94"/>
    <mergeCell ref="A101:E101"/>
    <mergeCell ref="A108:E108"/>
    <mergeCell ref="A113:E113"/>
    <mergeCell ref="A32:E32"/>
    <mergeCell ref="A42:E42"/>
    <mergeCell ref="A47:E47"/>
    <mergeCell ref="A59:E59"/>
    <mergeCell ref="A67:E67"/>
    <mergeCell ref="A78:E78"/>
    <mergeCell ref="A7:E7"/>
    <mergeCell ref="A8:E8"/>
    <mergeCell ref="A9:E9"/>
    <mergeCell ref="A10:E10"/>
    <mergeCell ref="A19:E19"/>
    <mergeCell ref="A27:E27"/>
    <mergeCell ref="D1:E1"/>
    <mergeCell ref="A2:C4"/>
    <mergeCell ref="D2:E4"/>
    <mergeCell ref="A5:A6"/>
    <mergeCell ref="B5:B6"/>
    <mergeCell ref="C5:C6"/>
    <mergeCell ref="D5:E5"/>
  </mergeCells>
  <printOptions horizontalCentered="1"/>
  <pageMargins left="0.31527777777777777" right="0.19652777777777777" top="0.15763888888888888" bottom="0.47291666666666665" header="0.5118055555555555" footer="0.15763888888888888"/>
  <pageSetup horizontalDpi="300" verticalDpi="300" orientation="portrait" paperSize="9" scale="85" r:id="rId2"/>
  <headerFooter alignWithMargins="0">
    <oddFooter>&amp;LЦены указаны на условиях DDP Москва, включая НДС.&amp;R&amp;P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8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2.7109375" style="187" customWidth="1"/>
    <col min="2" max="2" width="19.00390625" style="187" customWidth="1"/>
    <col min="3" max="3" width="19.28125" style="187" customWidth="1"/>
    <col min="4" max="4" width="17.421875" style="187" customWidth="1"/>
    <col min="5" max="5" width="17.8515625" style="187" customWidth="1"/>
    <col min="6" max="252" width="9.140625" style="188" customWidth="1"/>
  </cols>
  <sheetData>
    <row r="1" spans="1:7" ht="72.75" customHeight="1">
      <c r="A1" s="3"/>
      <c r="B1" s="4"/>
      <c r="C1" s="4"/>
      <c r="D1" s="265" t="s">
        <v>0</v>
      </c>
      <c r="E1" s="265"/>
      <c r="F1" s="161"/>
      <c r="G1" s="161"/>
    </row>
    <row r="2" spans="1:7" ht="14.25" customHeight="1">
      <c r="A2" s="266" t="s">
        <v>322</v>
      </c>
      <c r="B2" s="266"/>
      <c r="C2" s="266"/>
      <c r="D2" s="310"/>
      <c r="E2" s="310"/>
      <c r="G2" s="188"/>
    </row>
    <row r="3" spans="1:5" ht="14.25" customHeight="1">
      <c r="A3" s="266"/>
      <c r="B3" s="266"/>
      <c r="C3" s="266"/>
      <c r="D3" s="310"/>
      <c r="E3" s="310"/>
    </row>
    <row r="4" spans="1:5" ht="14.25" customHeight="1">
      <c r="A4" s="266"/>
      <c r="B4" s="266"/>
      <c r="C4" s="266"/>
      <c r="D4" s="310"/>
      <c r="E4" s="310"/>
    </row>
    <row r="5" spans="1:5" ht="15" customHeight="1">
      <c r="A5" s="311" t="s">
        <v>258</v>
      </c>
      <c r="B5" s="312" t="s">
        <v>323</v>
      </c>
      <c r="C5" s="334" t="s">
        <v>324</v>
      </c>
      <c r="D5" s="312" t="s">
        <v>5</v>
      </c>
      <c r="E5" s="312"/>
    </row>
    <row r="6" spans="1:5" ht="15" customHeight="1">
      <c r="A6" s="311"/>
      <c r="B6" s="312"/>
      <c r="C6" s="334"/>
      <c r="D6" s="190" t="s">
        <v>7</v>
      </c>
      <c r="E6" s="190" t="s">
        <v>8</v>
      </c>
    </row>
    <row r="7" spans="1:5" ht="8.25" customHeight="1">
      <c r="A7" s="314"/>
      <c r="B7" s="314"/>
      <c r="C7" s="314"/>
      <c r="D7" s="314"/>
      <c r="E7" s="314"/>
    </row>
    <row r="8" spans="1:5" ht="18.75" customHeight="1">
      <c r="A8" s="315" t="s">
        <v>456</v>
      </c>
      <c r="B8" s="315"/>
      <c r="C8" s="315"/>
      <c r="D8" s="315"/>
      <c r="E8" s="315"/>
    </row>
    <row r="9" spans="1:5" ht="18.75" customHeight="1">
      <c r="A9" s="316" t="s">
        <v>326</v>
      </c>
      <c r="B9" s="316"/>
      <c r="C9" s="316"/>
      <c r="D9" s="316"/>
      <c r="E9" s="316"/>
    </row>
    <row r="10" spans="1:5" ht="15" customHeight="1">
      <c r="A10" s="323" t="s">
        <v>574</v>
      </c>
      <c r="B10" s="323"/>
      <c r="C10" s="323"/>
      <c r="D10" s="323"/>
      <c r="E10" s="323"/>
    </row>
    <row r="11" spans="1:5" ht="0.75" customHeight="1">
      <c r="A11" s="324"/>
      <c r="B11" s="324"/>
      <c r="C11" s="324"/>
      <c r="D11" s="324"/>
      <c r="E11" s="324"/>
    </row>
    <row r="12" spans="1:5" ht="15" customHeight="1">
      <c r="A12" s="202" t="s">
        <v>575</v>
      </c>
      <c r="B12" s="193">
        <v>22400</v>
      </c>
      <c r="C12" s="193">
        <v>25000</v>
      </c>
      <c r="D12" s="203">
        <v>17630</v>
      </c>
      <c r="E12" s="204"/>
    </row>
    <row r="13" spans="1:5" ht="15" customHeight="1">
      <c r="A13" s="202" t="s">
        <v>576</v>
      </c>
      <c r="B13" s="193">
        <v>33500</v>
      </c>
      <c r="C13" s="193">
        <v>37500</v>
      </c>
      <c r="D13" s="203">
        <v>26368</v>
      </c>
      <c r="E13" s="204"/>
    </row>
    <row r="14" spans="1:5" ht="15" customHeight="1">
      <c r="A14" s="202" t="s">
        <v>577</v>
      </c>
      <c r="B14" s="193">
        <v>45000</v>
      </c>
      <c r="C14" s="193">
        <v>50000</v>
      </c>
      <c r="D14" s="203">
        <f>D15+D16+D17</f>
        <v>35589</v>
      </c>
      <c r="E14" s="204"/>
    </row>
    <row r="15" spans="1:5" ht="15" customHeight="1">
      <c r="A15" s="202"/>
      <c r="B15" s="325" t="s">
        <v>575</v>
      </c>
      <c r="C15" s="325"/>
      <c r="D15" s="237">
        <v>17630</v>
      </c>
      <c r="E15" s="238"/>
    </row>
    <row r="16" spans="1:5" ht="15" customHeight="1">
      <c r="A16" s="202"/>
      <c r="B16" s="325" t="s">
        <v>575</v>
      </c>
      <c r="C16" s="325"/>
      <c r="D16" s="237">
        <v>17630</v>
      </c>
      <c r="E16" s="238"/>
    </row>
    <row r="17" spans="1:5" ht="15" customHeight="1">
      <c r="A17" s="202"/>
      <c r="B17" s="325" t="s">
        <v>471</v>
      </c>
      <c r="C17" s="325"/>
      <c r="D17" s="237">
        <v>329</v>
      </c>
      <c r="E17" s="238"/>
    </row>
    <row r="18" spans="1:5" ht="15" customHeight="1">
      <c r="A18" s="202" t="s">
        <v>578</v>
      </c>
      <c r="B18" s="193">
        <v>50000</v>
      </c>
      <c r="C18" s="193">
        <v>56000</v>
      </c>
      <c r="D18" s="203">
        <f>D19+D20+D21</f>
        <v>37549</v>
      </c>
      <c r="E18" s="204"/>
    </row>
    <row r="19" spans="1:5" ht="15" customHeight="1">
      <c r="A19" s="202"/>
      <c r="B19" s="325" t="s">
        <v>575</v>
      </c>
      <c r="C19" s="325"/>
      <c r="D19" s="237">
        <v>17630</v>
      </c>
      <c r="E19" s="238"/>
    </row>
    <row r="20" spans="1:5" ht="15" customHeight="1">
      <c r="A20" s="202"/>
      <c r="B20" s="325" t="s">
        <v>465</v>
      </c>
      <c r="C20" s="325"/>
      <c r="D20" s="237">
        <v>19590</v>
      </c>
      <c r="E20" s="238"/>
    </row>
    <row r="21" spans="1:5" ht="15" customHeight="1">
      <c r="A21" s="202"/>
      <c r="B21" s="325" t="s">
        <v>471</v>
      </c>
      <c r="C21" s="325"/>
      <c r="D21" s="237">
        <v>329</v>
      </c>
      <c r="E21" s="238"/>
    </row>
    <row r="22" spans="1:5" ht="15" customHeight="1">
      <c r="A22" s="202" t="s">
        <v>579</v>
      </c>
      <c r="B22" s="193">
        <v>56000</v>
      </c>
      <c r="C22" s="193">
        <v>63000</v>
      </c>
      <c r="D22" s="203">
        <f>D23+D24+D25</f>
        <v>44327</v>
      </c>
      <c r="E22" s="204"/>
    </row>
    <row r="23" spans="1:5" ht="15" customHeight="1">
      <c r="A23" s="202"/>
      <c r="B23" s="325" t="s">
        <v>575</v>
      </c>
      <c r="C23" s="325"/>
      <c r="D23" s="237">
        <v>17630</v>
      </c>
      <c r="E23" s="238"/>
    </row>
    <row r="24" spans="1:5" ht="15" customHeight="1">
      <c r="A24" s="202"/>
      <c r="B24" s="325" t="s">
        <v>576</v>
      </c>
      <c r="C24" s="325"/>
      <c r="D24" s="237">
        <v>26368</v>
      </c>
      <c r="E24" s="238"/>
    </row>
    <row r="25" spans="1:5" ht="15" customHeight="1">
      <c r="A25" s="202"/>
      <c r="B25" s="325" t="s">
        <v>471</v>
      </c>
      <c r="C25" s="325"/>
      <c r="D25" s="237">
        <v>329</v>
      </c>
      <c r="E25" s="238"/>
    </row>
    <row r="26" spans="1:5" ht="15" customHeight="1">
      <c r="A26" s="202" t="s">
        <v>580</v>
      </c>
      <c r="B26" s="193">
        <v>63000</v>
      </c>
      <c r="C26" s="193">
        <v>69000</v>
      </c>
      <c r="D26" s="203">
        <f>D27+D28+D29</f>
        <v>46287</v>
      </c>
      <c r="E26" s="204"/>
    </row>
    <row r="27" spans="1:5" ht="15" customHeight="1">
      <c r="A27" s="202"/>
      <c r="B27" s="325" t="s">
        <v>465</v>
      </c>
      <c r="C27" s="325"/>
      <c r="D27" s="237">
        <v>19590</v>
      </c>
      <c r="E27" s="238"/>
    </row>
    <row r="28" spans="1:5" ht="15" customHeight="1">
      <c r="A28" s="202"/>
      <c r="B28" s="325" t="s">
        <v>576</v>
      </c>
      <c r="C28" s="325"/>
      <c r="D28" s="237">
        <v>26368</v>
      </c>
      <c r="E28" s="238"/>
    </row>
    <row r="29" spans="1:5" ht="15" customHeight="1">
      <c r="A29" s="202"/>
      <c r="B29" s="325" t="s">
        <v>471</v>
      </c>
      <c r="C29" s="325"/>
      <c r="D29" s="237">
        <v>329</v>
      </c>
      <c r="E29" s="238"/>
    </row>
    <row r="30" spans="1:5" ht="15" customHeight="1">
      <c r="A30" s="202" t="s">
        <v>581</v>
      </c>
      <c r="B30" s="193">
        <v>69000</v>
      </c>
      <c r="C30" s="193">
        <v>76500</v>
      </c>
      <c r="D30" s="203">
        <f>D31+D32+D33</f>
        <v>53065</v>
      </c>
      <c r="E30" s="204"/>
    </row>
    <row r="31" spans="1:5" ht="15" customHeight="1">
      <c r="A31" s="202"/>
      <c r="B31" s="325" t="s">
        <v>576</v>
      </c>
      <c r="C31" s="325"/>
      <c r="D31" s="237">
        <v>26368</v>
      </c>
      <c r="E31" s="238"/>
    </row>
    <row r="32" spans="1:5" ht="15" customHeight="1">
      <c r="A32" s="202"/>
      <c r="B32" s="325" t="s">
        <v>576</v>
      </c>
      <c r="C32" s="325"/>
      <c r="D32" s="237">
        <v>26368</v>
      </c>
      <c r="E32" s="238"/>
    </row>
    <row r="33" spans="1:5" ht="15" customHeight="1">
      <c r="A33" s="202"/>
      <c r="B33" s="325" t="s">
        <v>471</v>
      </c>
      <c r="C33" s="325"/>
      <c r="D33" s="237">
        <v>329</v>
      </c>
      <c r="E33" s="238"/>
    </row>
    <row r="34" spans="1:5" ht="15" customHeight="1">
      <c r="A34" s="202" t="s">
        <v>582</v>
      </c>
      <c r="B34" s="193">
        <v>73000</v>
      </c>
      <c r="C34" s="193">
        <v>81500</v>
      </c>
      <c r="D34" s="203">
        <f>D35+D36+D37</f>
        <v>54119</v>
      </c>
      <c r="E34" s="204"/>
    </row>
    <row r="35" spans="1:5" ht="15" customHeight="1">
      <c r="A35" s="202"/>
      <c r="B35" s="325" t="s">
        <v>576</v>
      </c>
      <c r="C35" s="325"/>
      <c r="D35" s="237">
        <v>26368</v>
      </c>
      <c r="E35" s="238"/>
    </row>
    <row r="36" spans="1:5" ht="15" customHeight="1">
      <c r="A36" s="202"/>
      <c r="B36" s="325" t="s">
        <v>467</v>
      </c>
      <c r="C36" s="325"/>
      <c r="D36" s="237">
        <v>27422</v>
      </c>
      <c r="E36" s="238"/>
    </row>
    <row r="37" spans="1:5" ht="15" customHeight="1">
      <c r="A37" s="202"/>
      <c r="B37" s="325" t="s">
        <v>471</v>
      </c>
      <c r="C37" s="325"/>
      <c r="D37" s="237">
        <v>329</v>
      </c>
      <c r="E37" s="238"/>
    </row>
    <row r="38" spans="1:5" ht="15" customHeight="1">
      <c r="A38" s="202" t="s">
        <v>583</v>
      </c>
      <c r="B38" s="193">
        <v>80000</v>
      </c>
      <c r="C38" s="193">
        <v>88000</v>
      </c>
      <c r="D38" s="203">
        <f>D39+D40+D41+D42</f>
        <v>62340</v>
      </c>
      <c r="E38" s="204"/>
    </row>
    <row r="39" spans="1:5" ht="15" customHeight="1">
      <c r="A39" s="202"/>
      <c r="B39" s="325" t="s">
        <v>575</v>
      </c>
      <c r="C39" s="325"/>
      <c r="D39" s="237">
        <v>17630</v>
      </c>
      <c r="E39" s="238"/>
    </row>
    <row r="40" spans="1:5" ht="15" customHeight="1">
      <c r="A40" s="202"/>
      <c r="B40" s="325" t="s">
        <v>575</v>
      </c>
      <c r="C40" s="325"/>
      <c r="D40" s="237">
        <v>17630</v>
      </c>
      <c r="E40" s="238"/>
    </row>
    <row r="41" spans="1:5" ht="15" customHeight="1">
      <c r="A41" s="202"/>
      <c r="B41" s="325" t="s">
        <v>576</v>
      </c>
      <c r="C41" s="325"/>
      <c r="D41" s="237">
        <v>26368</v>
      </c>
      <c r="E41" s="238"/>
    </row>
    <row r="42" spans="1:5" ht="15" customHeight="1">
      <c r="A42" s="202"/>
      <c r="B42" s="325" t="s">
        <v>482</v>
      </c>
      <c r="C42" s="325"/>
      <c r="D42" s="237">
        <v>712</v>
      </c>
      <c r="E42" s="238"/>
    </row>
    <row r="43" spans="1:5" ht="15" customHeight="1">
      <c r="A43" s="202" t="s">
        <v>584</v>
      </c>
      <c r="B43" s="193">
        <v>85000</v>
      </c>
      <c r="C43" s="193">
        <v>95000</v>
      </c>
      <c r="D43" s="203">
        <f>D44+D45+D46+D47</f>
        <v>64300</v>
      </c>
      <c r="E43" s="204"/>
    </row>
    <row r="44" spans="1:5" ht="15" customHeight="1">
      <c r="A44" s="202"/>
      <c r="B44" s="325" t="s">
        <v>575</v>
      </c>
      <c r="C44" s="325"/>
      <c r="D44" s="237">
        <v>17630</v>
      </c>
      <c r="E44" s="238"/>
    </row>
    <row r="45" spans="1:5" ht="15" customHeight="1">
      <c r="A45" s="202"/>
      <c r="B45" s="325" t="s">
        <v>465</v>
      </c>
      <c r="C45" s="325"/>
      <c r="D45" s="237">
        <v>19590</v>
      </c>
      <c r="E45" s="238"/>
    </row>
    <row r="46" spans="1:5" ht="15" customHeight="1">
      <c r="A46" s="202"/>
      <c r="B46" s="325" t="s">
        <v>576</v>
      </c>
      <c r="C46" s="325"/>
      <c r="D46" s="237">
        <v>26368</v>
      </c>
      <c r="E46" s="238"/>
    </row>
    <row r="47" spans="1:5" ht="15" customHeight="1">
      <c r="A47" s="202"/>
      <c r="B47" s="325" t="s">
        <v>482</v>
      </c>
      <c r="C47" s="325"/>
      <c r="D47" s="237">
        <v>712</v>
      </c>
      <c r="E47" s="238"/>
    </row>
    <row r="48" spans="1:5" ht="15" customHeight="1">
      <c r="A48" s="202" t="s">
        <v>585</v>
      </c>
      <c r="B48" s="193">
        <v>90000</v>
      </c>
      <c r="C48" s="193">
        <v>100000</v>
      </c>
      <c r="D48" s="203">
        <f>D49+D50+D51+D52</f>
        <v>71078</v>
      </c>
      <c r="E48" s="204"/>
    </row>
    <row r="49" spans="1:5" ht="15" customHeight="1">
      <c r="A49" s="202"/>
      <c r="B49" s="325" t="s">
        <v>575</v>
      </c>
      <c r="C49" s="325"/>
      <c r="D49" s="237">
        <v>17630</v>
      </c>
      <c r="E49" s="238"/>
    </row>
    <row r="50" spans="1:5" ht="15" customHeight="1">
      <c r="A50" s="202"/>
      <c r="B50" s="325" t="s">
        <v>576</v>
      </c>
      <c r="C50" s="325"/>
      <c r="D50" s="237">
        <v>26368</v>
      </c>
      <c r="E50" s="238"/>
    </row>
    <row r="51" spans="1:5" ht="15" customHeight="1">
      <c r="A51" s="202"/>
      <c r="B51" s="325" t="s">
        <v>576</v>
      </c>
      <c r="C51" s="325"/>
      <c r="D51" s="237">
        <v>26368</v>
      </c>
      <c r="E51" s="238"/>
    </row>
    <row r="52" spans="1:5" ht="15" customHeight="1">
      <c r="A52" s="202"/>
      <c r="B52" s="325" t="s">
        <v>482</v>
      </c>
      <c r="C52" s="325"/>
      <c r="D52" s="237">
        <v>712</v>
      </c>
      <c r="E52" s="238"/>
    </row>
    <row r="53" spans="1:5" ht="15" customHeight="1">
      <c r="A53" s="202" t="s">
        <v>586</v>
      </c>
      <c r="B53" s="193">
        <v>96000</v>
      </c>
      <c r="C53" s="193">
        <v>108000</v>
      </c>
      <c r="D53" s="203">
        <f>D54+D55+D56+D57</f>
        <v>73038</v>
      </c>
      <c r="E53" s="204"/>
    </row>
    <row r="54" spans="1:5" ht="15" customHeight="1">
      <c r="A54" s="202"/>
      <c r="B54" s="325" t="s">
        <v>465</v>
      </c>
      <c r="C54" s="325"/>
      <c r="D54" s="237">
        <v>19590</v>
      </c>
      <c r="E54" s="238"/>
    </row>
    <row r="55" spans="1:5" ht="15" customHeight="1">
      <c r="A55" s="202"/>
      <c r="B55" s="325" t="s">
        <v>576</v>
      </c>
      <c r="C55" s="325"/>
      <c r="D55" s="237">
        <v>26368</v>
      </c>
      <c r="E55" s="238"/>
    </row>
    <row r="56" spans="1:5" ht="15" customHeight="1">
      <c r="A56" s="202"/>
      <c r="B56" s="325" t="s">
        <v>576</v>
      </c>
      <c r="C56" s="325"/>
      <c r="D56" s="237">
        <v>26368</v>
      </c>
      <c r="E56" s="238"/>
    </row>
    <row r="57" spans="1:5" ht="15" customHeight="1">
      <c r="A57" s="202"/>
      <c r="B57" s="325" t="s">
        <v>482</v>
      </c>
      <c r="C57" s="325"/>
      <c r="D57" s="237">
        <v>712</v>
      </c>
      <c r="E57" s="238"/>
    </row>
    <row r="58" spans="1:5" ht="15" customHeight="1">
      <c r="A58" s="202" t="s">
        <v>587</v>
      </c>
      <c r="B58" s="193">
        <v>101000</v>
      </c>
      <c r="C58" s="193">
        <v>113000</v>
      </c>
      <c r="D58" s="203">
        <f>D59+D60+D61+D62</f>
        <v>79816</v>
      </c>
      <c r="E58" s="204"/>
    </row>
    <row r="59" spans="1:5" ht="15" customHeight="1">
      <c r="A59" s="202"/>
      <c r="B59" s="325" t="s">
        <v>576</v>
      </c>
      <c r="C59" s="325"/>
      <c r="D59" s="237">
        <v>26368</v>
      </c>
      <c r="E59" s="238"/>
    </row>
    <row r="60" spans="1:5" ht="15" customHeight="1">
      <c r="A60" s="202"/>
      <c r="B60" s="325" t="s">
        <v>576</v>
      </c>
      <c r="C60" s="325"/>
      <c r="D60" s="237">
        <v>26368</v>
      </c>
      <c r="E60" s="238"/>
    </row>
    <row r="61" spans="1:5" ht="15" customHeight="1">
      <c r="A61" s="202"/>
      <c r="B61" s="325" t="s">
        <v>576</v>
      </c>
      <c r="C61" s="325"/>
      <c r="D61" s="237">
        <v>26368</v>
      </c>
      <c r="E61" s="238"/>
    </row>
    <row r="62" spans="1:5" ht="15" customHeight="1">
      <c r="A62" s="202"/>
      <c r="B62" s="325" t="s">
        <v>482</v>
      </c>
      <c r="C62" s="325"/>
      <c r="D62" s="237">
        <v>712</v>
      </c>
      <c r="E62" s="238"/>
    </row>
    <row r="63" spans="1:5" ht="15" customHeight="1">
      <c r="A63" s="213"/>
      <c r="B63" s="243"/>
      <c r="C63" s="243"/>
      <c r="D63" s="243"/>
      <c r="E63" s="244"/>
    </row>
    <row r="64" spans="1:5" ht="0.75" customHeight="1">
      <c r="A64" s="228"/>
      <c r="B64" s="224"/>
      <c r="C64" s="224"/>
      <c r="D64" s="224"/>
      <c r="E64" s="229"/>
    </row>
    <row r="65" spans="1:5" ht="15" customHeight="1">
      <c r="A65" s="326" t="s">
        <v>588</v>
      </c>
      <c r="B65" s="326"/>
      <c r="C65" s="326"/>
      <c r="D65" s="326"/>
      <c r="E65" s="326"/>
    </row>
    <row r="66" spans="1:5" ht="15" customHeight="1">
      <c r="A66" s="319" t="s">
        <v>495</v>
      </c>
      <c r="B66" s="319"/>
      <c r="C66" s="319"/>
      <c r="D66" s="319"/>
      <c r="E66" s="319"/>
    </row>
    <row r="67" spans="1:5" ht="15" customHeight="1">
      <c r="A67" s="202" t="s">
        <v>589</v>
      </c>
      <c r="B67" s="193">
        <v>22400</v>
      </c>
      <c r="C67" s="193">
        <v>25000</v>
      </c>
      <c r="D67" s="203">
        <v>20433</v>
      </c>
      <c r="E67" s="204"/>
    </row>
    <row r="68" spans="1:5" ht="15" customHeight="1">
      <c r="A68" s="202" t="s">
        <v>590</v>
      </c>
      <c r="B68" s="193">
        <v>33500</v>
      </c>
      <c r="C68" s="193">
        <v>37500</v>
      </c>
      <c r="D68" s="203">
        <v>30558</v>
      </c>
      <c r="E68" s="204"/>
    </row>
    <row r="69" spans="1:5" ht="15" customHeight="1">
      <c r="A69" s="202" t="s">
        <v>591</v>
      </c>
      <c r="B69" s="193">
        <v>45000</v>
      </c>
      <c r="C69" s="193">
        <v>50000</v>
      </c>
      <c r="D69" s="203">
        <f>D70+D71+D72</f>
        <v>41396</v>
      </c>
      <c r="E69" s="204"/>
    </row>
    <row r="70" spans="1:5" ht="15" customHeight="1">
      <c r="A70" s="202"/>
      <c r="B70" s="325" t="s">
        <v>589</v>
      </c>
      <c r="C70" s="325"/>
      <c r="D70" s="237">
        <v>20433</v>
      </c>
      <c r="E70" s="238"/>
    </row>
    <row r="71" spans="1:5" ht="15" customHeight="1">
      <c r="A71" s="202"/>
      <c r="B71" s="325" t="s">
        <v>589</v>
      </c>
      <c r="C71" s="325"/>
      <c r="D71" s="237">
        <v>20433</v>
      </c>
      <c r="E71" s="238"/>
    </row>
    <row r="72" spans="1:5" ht="15" customHeight="1">
      <c r="A72" s="202"/>
      <c r="B72" s="325" t="s">
        <v>502</v>
      </c>
      <c r="C72" s="325"/>
      <c r="D72" s="237">
        <v>530</v>
      </c>
      <c r="E72" s="238"/>
    </row>
    <row r="73" spans="1:5" ht="15" customHeight="1">
      <c r="A73" s="202" t="s">
        <v>592</v>
      </c>
      <c r="B73" s="193">
        <v>50000</v>
      </c>
      <c r="C73" s="193">
        <v>56000</v>
      </c>
      <c r="D73" s="203">
        <f>D74+D75+D76</f>
        <v>42998</v>
      </c>
      <c r="E73" s="204"/>
    </row>
    <row r="74" spans="1:5" ht="15" customHeight="1">
      <c r="A74" s="202"/>
      <c r="B74" s="325" t="s">
        <v>589</v>
      </c>
      <c r="C74" s="325"/>
      <c r="D74" s="237">
        <v>20433</v>
      </c>
      <c r="E74" s="238"/>
    </row>
    <row r="75" spans="1:5" ht="15" customHeight="1">
      <c r="A75" s="202"/>
      <c r="B75" s="325" t="s">
        <v>497</v>
      </c>
      <c r="C75" s="325"/>
      <c r="D75" s="237">
        <v>22035</v>
      </c>
      <c r="E75" s="238"/>
    </row>
    <row r="76" spans="1:5" ht="15" customHeight="1">
      <c r="A76" s="202"/>
      <c r="B76" s="325" t="s">
        <v>502</v>
      </c>
      <c r="C76" s="325"/>
      <c r="D76" s="237">
        <v>530</v>
      </c>
      <c r="E76" s="238"/>
    </row>
    <row r="77" spans="1:5" ht="15" customHeight="1">
      <c r="A77" s="202" t="s">
        <v>593</v>
      </c>
      <c r="B77" s="193">
        <v>56000</v>
      </c>
      <c r="C77" s="193">
        <v>63000</v>
      </c>
      <c r="D77" s="203">
        <f>D78+D79+D80</f>
        <v>51521</v>
      </c>
      <c r="E77" s="204"/>
    </row>
    <row r="78" spans="1:5" ht="15" customHeight="1">
      <c r="A78" s="202"/>
      <c r="B78" s="325" t="s">
        <v>589</v>
      </c>
      <c r="C78" s="325"/>
      <c r="D78" s="237">
        <v>20433</v>
      </c>
      <c r="E78" s="238"/>
    </row>
    <row r="79" spans="1:5" ht="15" customHeight="1">
      <c r="A79" s="202"/>
      <c r="B79" s="325" t="s">
        <v>590</v>
      </c>
      <c r="C79" s="325"/>
      <c r="D79" s="237">
        <v>30558</v>
      </c>
      <c r="E79" s="238"/>
    </row>
    <row r="80" spans="1:5" ht="15" customHeight="1">
      <c r="A80" s="202"/>
      <c r="B80" s="325" t="s">
        <v>502</v>
      </c>
      <c r="C80" s="325"/>
      <c r="D80" s="237">
        <v>530</v>
      </c>
      <c r="E80" s="238"/>
    </row>
    <row r="81" spans="1:5" ht="15" customHeight="1">
      <c r="A81" s="202" t="s">
        <v>594</v>
      </c>
      <c r="B81" s="193">
        <v>63000</v>
      </c>
      <c r="C81" s="193">
        <v>69000</v>
      </c>
      <c r="D81" s="203">
        <f>D82+D83+D84</f>
        <v>53123</v>
      </c>
      <c r="E81" s="204"/>
    </row>
    <row r="82" spans="1:5" ht="15" customHeight="1">
      <c r="A82" s="202"/>
      <c r="B82" s="325" t="s">
        <v>497</v>
      </c>
      <c r="C82" s="325"/>
      <c r="D82" s="237">
        <v>22035</v>
      </c>
      <c r="E82" s="238"/>
    </row>
    <row r="83" spans="1:5" ht="15" customHeight="1">
      <c r="A83" s="202"/>
      <c r="B83" s="325" t="s">
        <v>590</v>
      </c>
      <c r="C83" s="325"/>
      <c r="D83" s="237">
        <v>30558</v>
      </c>
      <c r="E83" s="238"/>
    </row>
    <row r="84" spans="1:5" ht="15" customHeight="1">
      <c r="A84" s="202"/>
      <c r="B84" s="325" t="s">
        <v>502</v>
      </c>
      <c r="C84" s="325"/>
      <c r="D84" s="237">
        <v>530</v>
      </c>
      <c r="E84" s="238"/>
    </row>
    <row r="85" spans="1:5" ht="15" customHeight="1">
      <c r="A85" s="202" t="s">
        <v>595</v>
      </c>
      <c r="B85" s="193">
        <v>69000</v>
      </c>
      <c r="C85" s="193">
        <v>76500</v>
      </c>
      <c r="D85" s="203">
        <f>D86+D87+D88</f>
        <v>61646</v>
      </c>
      <c r="E85" s="204"/>
    </row>
    <row r="86" spans="1:5" ht="15" customHeight="1">
      <c r="A86" s="202"/>
      <c r="B86" s="325" t="s">
        <v>590</v>
      </c>
      <c r="C86" s="325"/>
      <c r="D86" s="237">
        <v>30558</v>
      </c>
      <c r="E86" s="238"/>
    </row>
    <row r="87" spans="1:5" ht="15" customHeight="1">
      <c r="A87" s="202"/>
      <c r="B87" s="325" t="s">
        <v>590</v>
      </c>
      <c r="C87" s="325"/>
      <c r="D87" s="237">
        <v>30558</v>
      </c>
      <c r="E87" s="238"/>
    </row>
    <row r="88" spans="1:5" ht="15" customHeight="1">
      <c r="A88" s="202"/>
      <c r="B88" s="325" t="s">
        <v>502</v>
      </c>
      <c r="C88" s="325"/>
      <c r="D88" s="237">
        <v>530</v>
      </c>
      <c r="E88" s="238"/>
    </row>
    <row r="89" spans="1:5" ht="15" customHeight="1">
      <c r="A89" s="213"/>
      <c r="B89" s="243"/>
      <c r="C89" s="243"/>
      <c r="D89" s="243"/>
      <c r="E89" s="244"/>
    </row>
    <row r="90" spans="1:5" ht="1.5" customHeight="1">
      <c r="A90" s="223"/>
      <c r="B90" s="223"/>
      <c r="C90" s="223"/>
      <c r="D90" s="223"/>
      <c r="E90" s="225"/>
    </row>
    <row r="91" spans="1:5" ht="12.75" hidden="1">
      <c r="A91" s="264"/>
      <c r="B91" s="264"/>
      <c r="C91" s="264"/>
      <c r="D91" s="264"/>
      <c r="E91" s="264"/>
    </row>
    <row r="92" spans="1:5" ht="12.75" hidden="1">
      <c r="A92" s="264"/>
      <c r="B92" s="264"/>
      <c r="C92" s="264"/>
      <c r="D92" s="264"/>
      <c r="E92" s="264"/>
    </row>
    <row r="93" spans="1:5" ht="12.75" hidden="1">
      <c r="A93" s="264"/>
      <c r="B93" s="264"/>
      <c r="C93" s="264"/>
      <c r="D93" s="264"/>
      <c r="E93" s="264"/>
    </row>
    <row r="94" spans="1:5" ht="12.75" hidden="1">
      <c r="A94" s="264"/>
      <c r="B94" s="264"/>
      <c r="C94" s="264"/>
      <c r="D94" s="264"/>
      <c r="E94" s="264"/>
    </row>
    <row r="95" spans="1:5" ht="12.75" hidden="1">
      <c r="A95" s="264"/>
      <c r="B95" s="264"/>
      <c r="C95" s="264"/>
      <c r="D95" s="264"/>
      <c r="E95" s="264"/>
    </row>
    <row r="96" spans="1:5" ht="12.75" hidden="1">
      <c r="A96" s="264"/>
      <c r="B96" s="264"/>
      <c r="C96" s="264"/>
      <c r="D96" s="264"/>
      <c r="E96" s="264"/>
    </row>
    <row r="97" spans="1:5" ht="12.75" hidden="1">
      <c r="A97" s="264"/>
      <c r="B97" s="264"/>
      <c r="C97" s="264"/>
      <c r="D97" s="264"/>
      <c r="E97" s="264"/>
    </row>
    <row r="98" spans="1:5" ht="12.75" hidden="1">
      <c r="A98" s="264"/>
      <c r="B98" s="264"/>
      <c r="C98" s="264"/>
      <c r="D98" s="264"/>
      <c r="E98" s="264"/>
    </row>
    <row r="99" spans="1:5" ht="12.75" hidden="1">
      <c r="A99" s="264"/>
      <c r="B99" s="264"/>
      <c r="C99" s="264"/>
      <c r="D99" s="264"/>
      <c r="E99" s="264"/>
    </row>
    <row r="100" spans="1:5" ht="12.75" hidden="1">
      <c r="A100" s="264"/>
      <c r="B100" s="264"/>
      <c r="C100" s="264"/>
      <c r="D100" s="264"/>
      <c r="E100" s="264"/>
    </row>
    <row r="101" spans="1:5" ht="12.75" hidden="1">
      <c r="A101" s="264"/>
      <c r="B101" s="264"/>
      <c r="C101" s="264"/>
      <c r="D101" s="264"/>
      <c r="E101" s="264"/>
    </row>
    <row r="102" spans="1:5" ht="12.75" hidden="1">
      <c r="A102" s="264"/>
      <c r="B102" s="264"/>
      <c r="C102" s="264"/>
      <c r="D102" s="264"/>
      <c r="E102" s="264"/>
    </row>
    <row r="103" spans="1:5" ht="12.75" hidden="1">
      <c r="A103" s="264"/>
      <c r="B103" s="264"/>
      <c r="C103" s="264"/>
      <c r="D103" s="264"/>
      <c r="E103" s="264"/>
    </row>
    <row r="104" spans="1:5" ht="12.75" hidden="1">
      <c r="A104" s="264"/>
      <c r="B104" s="264"/>
      <c r="C104" s="264"/>
      <c r="D104" s="264"/>
      <c r="E104" s="264"/>
    </row>
    <row r="105" spans="1:5" ht="12.75" hidden="1">
      <c r="A105" s="264"/>
      <c r="B105" s="264"/>
      <c r="C105" s="264"/>
      <c r="D105" s="264"/>
      <c r="E105" s="264"/>
    </row>
    <row r="106" spans="1:5" ht="12.75" hidden="1">
      <c r="A106" s="264"/>
      <c r="B106" s="264"/>
      <c r="C106" s="264"/>
      <c r="D106" s="264"/>
      <c r="E106" s="264"/>
    </row>
    <row r="107" spans="1:5" ht="12.75" hidden="1">
      <c r="A107" s="264"/>
      <c r="B107" s="264"/>
      <c r="C107" s="264"/>
      <c r="D107" s="264"/>
      <c r="E107" s="264"/>
    </row>
    <row r="108" spans="1:5" ht="12.75" hidden="1">
      <c r="A108" s="264"/>
      <c r="B108" s="264"/>
      <c r="C108" s="264"/>
      <c r="D108" s="264"/>
      <c r="E108" s="264"/>
    </row>
    <row r="109" spans="1:5" ht="12.75" hidden="1">
      <c r="A109" s="264"/>
      <c r="B109" s="264"/>
      <c r="C109" s="264"/>
      <c r="D109" s="264"/>
      <c r="E109" s="264"/>
    </row>
    <row r="110" spans="1:5" ht="12.75" hidden="1">
      <c r="A110" s="264"/>
      <c r="B110" s="264"/>
      <c r="C110" s="264"/>
      <c r="D110" s="264"/>
      <c r="E110" s="264"/>
    </row>
    <row r="111" spans="1:5" ht="12.75" hidden="1">
      <c r="A111" s="264"/>
      <c r="B111" s="264"/>
      <c r="C111" s="264"/>
      <c r="D111" s="264"/>
      <c r="E111" s="264"/>
    </row>
    <row r="112" spans="1:5" ht="12.75" hidden="1">
      <c r="A112" s="264"/>
      <c r="B112" s="264"/>
      <c r="C112" s="264"/>
      <c r="D112" s="264"/>
      <c r="E112" s="264"/>
    </row>
    <row r="113" spans="1:5" ht="12.75" hidden="1">
      <c r="A113" s="264"/>
      <c r="B113" s="264"/>
      <c r="C113" s="264"/>
      <c r="D113" s="264"/>
      <c r="E113" s="264"/>
    </row>
    <row r="114" spans="1:5" ht="12.75" hidden="1">
      <c r="A114" s="264"/>
      <c r="B114" s="264"/>
      <c r="C114" s="264"/>
      <c r="D114" s="264"/>
      <c r="E114" s="264"/>
    </row>
    <row r="115" spans="1:5" ht="12.75" customHeight="1" hidden="1">
      <c r="A115" s="264"/>
      <c r="B115" s="264"/>
      <c r="C115" s="264"/>
      <c r="D115" s="264"/>
      <c r="E115" s="264"/>
    </row>
    <row r="116" spans="1:5" ht="12.75" hidden="1">
      <c r="A116" s="264"/>
      <c r="B116" s="264"/>
      <c r="C116" s="264"/>
      <c r="D116" s="264"/>
      <c r="E116" s="264"/>
    </row>
    <row r="117" spans="1:5" ht="12.75" hidden="1">
      <c r="A117" s="264"/>
      <c r="B117" s="264"/>
      <c r="C117" s="264"/>
      <c r="D117" s="264"/>
      <c r="E117" s="264"/>
    </row>
    <row r="118" spans="1:5" ht="12.75" hidden="1">
      <c r="A118" s="264"/>
      <c r="B118" s="264"/>
      <c r="C118" s="264"/>
      <c r="D118" s="264"/>
      <c r="E118" s="264"/>
    </row>
    <row r="119" spans="1:5" ht="12.75" hidden="1">
      <c r="A119" s="264"/>
      <c r="B119" s="264"/>
      <c r="C119" s="264"/>
      <c r="D119" s="264"/>
      <c r="E119" s="264"/>
    </row>
    <row r="120" spans="1:5" ht="12.75" hidden="1">
      <c r="A120" s="264"/>
      <c r="B120" s="264"/>
      <c r="C120" s="264"/>
      <c r="D120" s="264"/>
      <c r="E120" s="264"/>
    </row>
    <row r="121" spans="1:5" ht="12.75" hidden="1">
      <c r="A121" s="264"/>
      <c r="B121" s="264"/>
      <c r="C121" s="264"/>
      <c r="D121" s="264"/>
      <c r="E121" s="264"/>
    </row>
    <row r="122" spans="1:5" ht="12.75" hidden="1">
      <c r="A122" s="264"/>
      <c r="B122" s="264"/>
      <c r="C122" s="264"/>
      <c r="D122" s="264"/>
      <c r="E122" s="264"/>
    </row>
    <row r="123" spans="1:5" ht="12.75" hidden="1">
      <c r="A123" s="264"/>
      <c r="B123" s="264"/>
      <c r="C123" s="264"/>
      <c r="D123" s="264"/>
      <c r="E123" s="264"/>
    </row>
    <row r="124" spans="1:5" ht="12.75" hidden="1">
      <c r="A124" s="264"/>
      <c r="B124" s="264"/>
      <c r="C124" s="264"/>
      <c r="D124" s="264"/>
      <c r="E124" s="264"/>
    </row>
    <row r="125" spans="1:5" ht="12.75" hidden="1">
      <c r="A125" s="264"/>
      <c r="B125" s="264"/>
      <c r="C125" s="264"/>
      <c r="D125" s="264"/>
      <c r="E125" s="264"/>
    </row>
    <row r="126" spans="1:5" ht="12.75" hidden="1">
      <c r="A126" s="264"/>
      <c r="B126" s="264"/>
      <c r="C126" s="264"/>
      <c r="D126" s="264"/>
      <c r="E126" s="264"/>
    </row>
    <row r="127" spans="1:5" ht="12.75" hidden="1">
      <c r="A127" s="264"/>
      <c r="B127" s="264"/>
      <c r="C127" s="264"/>
      <c r="D127" s="264"/>
      <c r="E127" s="264"/>
    </row>
    <row r="128" spans="1:5" ht="12.75" hidden="1">
      <c r="A128" s="264"/>
      <c r="B128" s="264"/>
      <c r="C128" s="264"/>
      <c r="D128" s="264"/>
      <c r="E128" s="264"/>
    </row>
    <row r="129" spans="1:5" ht="12.75" hidden="1">
      <c r="A129" s="264"/>
      <c r="B129" s="264"/>
      <c r="C129" s="264"/>
      <c r="D129" s="264"/>
      <c r="E129" s="264"/>
    </row>
    <row r="130" spans="1:5" ht="12.75" hidden="1">
      <c r="A130" s="264"/>
      <c r="B130" s="264"/>
      <c r="C130" s="264"/>
      <c r="D130" s="264"/>
      <c r="E130" s="264"/>
    </row>
    <row r="131" spans="1:5" ht="12.75" hidden="1">
      <c r="A131" s="264"/>
      <c r="B131" s="264"/>
      <c r="C131" s="264"/>
      <c r="D131" s="264"/>
      <c r="E131" s="264"/>
    </row>
    <row r="132" spans="1:5" ht="12.75" hidden="1">
      <c r="A132" s="264"/>
      <c r="B132" s="264"/>
      <c r="C132" s="264"/>
      <c r="D132" s="264"/>
      <c r="E132" s="264"/>
    </row>
    <row r="133" spans="1:5" ht="12.75" hidden="1">
      <c r="A133" s="264"/>
      <c r="B133" s="264"/>
      <c r="C133" s="264"/>
      <c r="D133" s="264"/>
      <c r="E133" s="264"/>
    </row>
    <row r="134" spans="1:5" ht="12.75" hidden="1">
      <c r="A134" s="264"/>
      <c r="B134" s="264"/>
      <c r="C134" s="264"/>
      <c r="D134" s="264"/>
      <c r="E134" s="264"/>
    </row>
    <row r="135" spans="1:5" ht="12.75" hidden="1">
      <c r="A135" s="264"/>
      <c r="B135" s="264"/>
      <c r="C135" s="264"/>
      <c r="D135" s="264"/>
      <c r="E135" s="264"/>
    </row>
    <row r="136" spans="1:5" ht="12.75" hidden="1">
      <c r="A136" s="264"/>
      <c r="B136" s="264"/>
      <c r="C136" s="264"/>
      <c r="D136" s="264"/>
      <c r="E136" s="264"/>
    </row>
    <row r="137" spans="1:5" ht="12.75" hidden="1">
      <c r="A137" s="264"/>
      <c r="B137" s="264"/>
      <c r="C137" s="264"/>
      <c r="D137" s="264"/>
      <c r="E137" s="264"/>
    </row>
    <row r="138" spans="1:5" ht="12.75" hidden="1">
      <c r="A138" s="264"/>
      <c r="B138" s="264"/>
      <c r="C138" s="264"/>
      <c r="D138" s="264"/>
      <c r="E138" s="264"/>
    </row>
    <row r="139" spans="1:5" ht="12.75" hidden="1">
      <c r="A139" s="264"/>
      <c r="B139" s="264"/>
      <c r="C139" s="264"/>
      <c r="D139" s="264"/>
      <c r="E139" s="264"/>
    </row>
    <row r="140" spans="1:5" ht="12.75" hidden="1">
      <c r="A140" s="264"/>
      <c r="B140" s="264"/>
      <c r="C140" s="264"/>
      <c r="D140" s="264"/>
      <c r="E140" s="264"/>
    </row>
    <row r="141" spans="1:5" ht="12.75" hidden="1">
      <c r="A141" s="264"/>
      <c r="B141" s="264"/>
      <c r="C141" s="264"/>
      <c r="D141" s="264"/>
      <c r="E141" s="264"/>
    </row>
    <row r="142" spans="1:5" ht="12.75" hidden="1">
      <c r="A142" s="264"/>
      <c r="B142" s="264"/>
      <c r="C142" s="264"/>
      <c r="D142" s="264"/>
      <c r="E142" s="264"/>
    </row>
    <row r="143" spans="1:5" ht="12.75" hidden="1">
      <c r="A143" s="264"/>
      <c r="B143" s="264"/>
      <c r="C143" s="264"/>
      <c r="D143" s="264"/>
      <c r="E143" s="264"/>
    </row>
    <row r="144" spans="1:5" ht="12.75" hidden="1">
      <c r="A144" s="264"/>
      <c r="B144" s="264"/>
      <c r="C144" s="264"/>
      <c r="D144" s="264"/>
      <c r="E144" s="264"/>
    </row>
    <row r="145" spans="1:5" ht="12.75" hidden="1">
      <c r="A145" s="264"/>
      <c r="B145" s="264"/>
      <c r="C145" s="264"/>
      <c r="D145" s="264"/>
      <c r="E145" s="264"/>
    </row>
    <row r="146" spans="1:5" ht="12.75" hidden="1">
      <c r="A146" s="264"/>
      <c r="B146" s="264"/>
      <c r="C146" s="264"/>
      <c r="D146" s="264"/>
      <c r="E146" s="264"/>
    </row>
    <row r="147" spans="1:5" ht="12.75" hidden="1">
      <c r="A147" s="264"/>
      <c r="B147" s="264"/>
      <c r="C147" s="264"/>
      <c r="D147" s="264"/>
      <c r="E147" s="264"/>
    </row>
    <row r="148" spans="1:5" ht="12.75" hidden="1">
      <c r="A148" s="264"/>
      <c r="B148" s="264"/>
      <c r="C148" s="264"/>
      <c r="D148" s="264"/>
      <c r="E148" s="264"/>
    </row>
    <row r="149" spans="1:5" ht="12.75" hidden="1">
      <c r="A149" s="264"/>
      <c r="B149" s="264"/>
      <c r="C149" s="264"/>
      <c r="D149" s="264"/>
      <c r="E149" s="264"/>
    </row>
    <row r="150" spans="1:5" ht="12.75" hidden="1">
      <c r="A150" s="264"/>
      <c r="B150" s="264"/>
      <c r="C150" s="264"/>
      <c r="D150" s="264"/>
      <c r="E150" s="264"/>
    </row>
    <row r="151" spans="1:5" ht="12.75" hidden="1">
      <c r="A151" s="264"/>
      <c r="B151" s="264"/>
      <c r="C151" s="264"/>
      <c r="D151" s="264"/>
      <c r="E151" s="264"/>
    </row>
    <row r="152" spans="1:5" ht="12.75" hidden="1">
      <c r="A152" s="264"/>
      <c r="B152" s="264"/>
      <c r="C152" s="264"/>
      <c r="D152" s="264"/>
      <c r="E152" s="264"/>
    </row>
    <row r="153" spans="1:5" ht="12.75" hidden="1">
      <c r="A153" s="264"/>
      <c r="B153" s="264"/>
      <c r="C153" s="264"/>
      <c r="D153" s="264"/>
      <c r="E153" s="264"/>
    </row>
    <row r="154" spans="1:5" ht="12.75" hidden="1">
      <c r="A154" s="264"/>
      <c r="B154" s="264"/>
      <c r="C154" s="264"/>
      <c r="D154" s="264"/>
      <c r="E154" s="264"/>
    </row>
    <row r="155" spans="1:5" ht="12.75" hidden="1">
      <c r="A155" s="264"/>
      <c r="B155" s="264"/>
      <c r="C155" s="264"/>
      <c r="D155" s="264"/>
      <c r="E155" s="264"/>
    </row>
    <row r="156" spans="1:5" ht="12.75" hidden="1">
      <c r="A156" s="264"/>
      <c r="B156" s="264"/>
      <c r="C156" s="264"/>
      <c r="D156" s="264"/>
      <c r="E156" s="264"/>
    </row>
    <row r="157" spans="1:5" ht="12.75" hidden="1">
      <c r="A157" s="264"/>
      <c r="B157" s="264"/>
      <c r="C157" s="264"/>
      <c r="D157" s="264"/>
      <c r="E157" s="264"/>
    </row>
    <row r="158" spans="1:5" ht="12.75" hidden="1">
      <c r="A158" s="264"/>
      <c r="B158" s="264"/>
      <c r="C158" s="264"/>
      <c r="D158" s="264"/>
      <c r="E158" s="264"/>
    </row>
    <row r="159" spans="1:5" ht="12.75" hidden="1">
      <c r="A159" s="264"/>
      <c r="B159" s="264"/>
      <c r="C159" s="264"/>
      <c r="D159" s="264"/>
      <c r="E159" s="264"/>
    </row>
    <row r="160" spans="1:5" ht="12.75" hidden="1">
      <c r="A160" s="264"/>
      <c r="B160" s="264"/>
      <c r="C160" s="264"/>
      <c r="D160" s="264"/>
      <c r="E160" s="264"/>
    </row>
    <row r="161" spans="1:5" ht="12.75" hidden="1">
      <c r="A161" s="264"/>
      <c r="B161" s="264"/>
      <c r="C161" s="264"/>
      <c r="D161" s="264"/>
      <c r="E161" s="264"/>
    </row>
    <row r="162" spans="1:5" ht="12.75" hidden="1">
      <c r="A162" s="264"/>
      <c r="B162" s="264"/>
      <c r="C162" s="264"/>
      <c r="D162" s="264"/>
      <c r="E162" s="264"/>
    </row>
    <row r="163" spans="1:5" ht="12.75" hidden="1">
      <c r="A163" s="264"/>
      <c r="B163" s="264"/>
      <c r="C163" s="264"/>
      <c r="D163" s="264"/>
      <c r="E163" s="264"/>
    </row>
    <row r="164" spans="1:5" ht="12.75" hidden="1">
      <c r="A164" s="264"/>
      <c r="B164" s="264"/>
      <c r="C164" s="264"/>
      <c r="D164" s="264"/>
      <c r="E164" s="264"/>
    </row>
    <row r="165" spans="1:5" ht="12.75" hidden="1">
      <c r="A165" s="264"/>
      <c r="B165" s="264"/>
      <c r="C165" s="264"/>
      <c r="D165" s="264"/>
      <c r="E165" s="264"/>
    </row>
    <row r="166" spans="1:5" ht="12.75" hidden="1">
      <c r="A166" s="264"/>
      <c r="B166" s="264"/>
      <c r="C166" s="264"/>
      <c r="D166" s="264"/>
      <c r="E166" s="264"/>
    </row>
    <row r="167" spans="1:5" ht="12.75" hidden="1">
      <c r="A167" s="264"/>
      <c r="B167" s="264"/>
      <c r="C167" s="264"/>
      <c r="D167" s="264"/>
      <c r="E167" s="264"/>
    </row>
    <row r="168" spans="1:5" ht="12.75" hidden="1">
      <c r="A168" s="264"/>
      <c r="B168" s="264"/>
      <c r="C168" s="264"/>
      <c r="D168" s="264"/>
      <c r="E168" s="264"/>
    </row>
    <row r="169" spans="1:5" ht="12.75" hidden="1">
      <c r="A169" s="264"/>
      <c r="B169" s="264"/>
      <c r="C169" s="264"/>
      <c r="D169" s="264"/>
      <c r="E169" s="264"/>
    </row>
    <row r="170" spans="1:5" ht="12.75" hidden="1">
      <c r="A170" s="264"/>
      <c r="B170" s="264"/>
      <c r="C170" s="264"/>
      <c r="D170" s="264"/>
      <c r="E170" s="264"/>
    </row>
    <row r="171" spans="1:5" ht="12.75" hidden="1">
      <c r="A171" s="264"/>
      <c r="B171" s="264"/>
      <c r="C171" s="264"/>
      <c r="D171" s="264"/>
      <c r="E171" s="264"/>
    </row>
    <row r="172" spans="1:5" ht="12.75" hidden="1">
      <c r="A172" s="264"/>
      <c r="B172" s="264"/>
      <c r="C172" s="264"/>
      <c r="D172" s="264"/>
      <c r="E172" s="264"/>
    </row>
    <row r="173" spans="1:5" ht="12.75" hidden="1">
      <c r="A173" s="264"/>
      <c r="B173" s="264"/>
      <c r="C173" s="264"/>
      <c r="D173" s="264"/>
      <c r="E173" s="264"/>
    </row>
    <row r="174" spans="1:5" ht="12.75" hidden="1">
      <c r="A174" s="264"/>
      <c r="B174" s="264"/>
      <c r="C174" s="264"/>
      <c r="D174" s="264"/>
      <c r="E174" s="264"/>
    </row>
    <row r="175" spans="1:5" ht="12.75" hidden="1">
      <c r="A175" s="264"/>
      <c r="B175" s="264"/>
      <c r="C175" s="264"/>
      <c r="D175" s="264"/>
      <c r="E175" s="264"/>
    </row>
    <row r="176" spans="1:5" ht="12.75" hidden="1">
      <c r="A176" s="264"/>
      <c r="B176" s="264"/>
      <c r="C176" s="264"/>
      <c r="D176" s="264"/>
      <c r="E176" s="264"/>
    </row>
    <row r="177" spans="1:5" ht="12.75" hidden="1">
      <c r="A177" s="264"/>
      <c r="B177" s="264"/>
      <c r="C177" s="264"/>
      <c r="D177" s="264"/>
      <c r="E177" s="264"/>
    </row>
    <row r="178" spans="1:5" ht="12.75" hidden="1">
      <c r="A178" s="264"/>
      <c r="B178" s="264"/>
      <c r="C178" s="264"/>
      <c r="D178" s="264"/>
      <c r="E178" s="264"/>
    </row>
    <row r="179" spans="1:5" ht="12.75" hidden="1">
      <c r="A179" s="264"/>
      <c r="B179" s="264"/>
      <c r="C179" s="264"/>
      <c r="D179" s="264"/>
      <c r="E179" s="264"/>
    </row>
    <row r="180" spans="1:5" ht="12.75" hidden="1">
      <c r="A180" s="264"/>
      <c r="B180" s="264"/>
      <c r="C180" s="264"/>
      <c r="D180" s="264"/>
      <c r="E180" s="264"/>
    </row>
    <row r="181" spans="1:5" ht="12.75" hidden="1">
      <c r="A181" s="264"/>
      <c r="B181" s="264"/>
      <c r="C181" s="264"/>
      <c r="D181" s="264"/>
      <c r="E181" s="264"/>
    </row>
    <row r="182" spans="1:5" ht="12.75" hidden="1">
      <c r="A182" s="264"/>
      <c r="B182" s="264"/>
      <c r="C182" s="264"/>
      <c r="D182" s="264"/>
      <c r="E182" s="264"/>
    </row>
    <row r="183" spans="1:5" ht="12.75" hidden="1">
      <c r="A183" s="264"/>
      <c r="B183" s="264"/>
      <c r="C183" s="264"/>
      <c r="D183" s="264"/>
      <c r="E183" s="264"/>
    </row>
    <row r="184" spans="1:5" ht="12.75" hidden="1">
      <c r="A184" s="264"/>
      <c r="B184" s="264"/>
      <c r="C184" s="264"/>
      <c r="D184" s="264"/>
      <c r="E184" s="264"/>
    </row>
  </sheetData>
  <sheetProtection/>
  <mergeCells count="67">
    <mergeCell ref="B82:C82"/>
    <mergeCell ref="B83:C83"/>
    <mergeCell ref="B84:C84"/>
    <mergeCell ref="B86:C86"/>
    <mergeCell ref="B87:C87"/>
    <mergeCell ref="B88:C88"/>
    <mergeCell ref="B74:C74"/>
    <mergeCell ref="B75:C75"/>
    <mergeCell ref="B76:C76"/>
    <mergeCell ref="B78:C78"/>
    <mergeCell ref="B79:C79"/>
    <mergeCell ref="B80:C80"/>
    <mergeCell ref="B62:C62"/>
    <mergeCell ref="A65:E65"/>
    <mergeCell ref="A66:E66"/>
    <mergeCell ref="B70:C70"/>
    <mergeCell ref="B71:C71"/>
    <mergeCell ref="B72:C72"/>
    <mergeCell ref="B55:C55"/>
    <mergeCell ref="B56:C56"/>
    <mergeCell ref="B57:C57"/>
    <mergeCell ref="B59:C59"/>
    <mergeCell ref="B60:C60"/>
    <mergeCell ref="B61:C61"/>
    <mergeCell ref="B47:C47"/>
    <mergeCell ref="B49:C49"/>
    <mergeCell ref="B50:C50"/>
    <mergeCell ref="B51:C51"/>
    <mergeCell ref="B52:C52"/>
    <mergeCell ref="B54:C54"/>
    <mergeCell ref="B40:C40"/>
    <mergeCell ref="B41:C41"/>
    <mergeCell ref="B42:C42"/>
    <mergeCell ref="B44:C44"/>
    <mergeCell ref="B45:C45"/>
    <mergeCell ref="B46:C46"/>
    <mergeCell ref="B32:C32"/>
    <mergeCell ref="B33:C33"/>
    <mergeCell ref="B35:C35"/>
    <mergeCell ref="B36:C36"/>
    <mergeCell ref="B37:C37"/>
    <mergeCell ref="B39:C39"/>
    <mergeCell ref="B24:C24"/>
    <mergeCell ref="B25:C25"/>
    <mergeCell ref="B27:C27"/>
    <mergeCell ref="B28:C28"/>
    <mergeCell ref="B29:C29"/>
    <mergeCell ref="B31:C31"/>
    <mergeCell ref="B16:C16"/>
    <mergeCell ref="B17:C17"/>
    <mergeCell ref="B19:C19"/>
    <mergeCell ref="B20:C20"/>
    <mergeCell ref="B21:C21"/>
    <mergeCell ref="B23:C23"/>
    <mergeCell ref="A7:E7"/>
    <mergeCell ref="A8:E8"/>
    <mergeCell ref="A9:E9"/>
    <mergeCell ref="A10:E10"/>
    <mergeCell ref="A11:E11"/>
    <mergeCell ref="B15:C15"/>
    <mergeCell ref="D1:E1"/>
    <mergeCell ref="A2:C4"/>
    <mergeCell ref="D2:E4"/>
    <mergeCell ref="A5:A6"/>
    <mergeCell ref="B5:B6"/>
    <mergeCell ref="C5:C6"/>
    <mergeCell ref="D5:E5"/>
  </mergeCells>
  <printOptions/>
  <pageMargins left="0.31527777777777777" right="0.19652777777777777" top="0.15763888888888888" bottom="0.47291666666666665" header="0.5118055555555555" footer="0.15763888888888888"/>
  <pageSetup horizontalDpi="300" verticalDpi="300" orientation="portrait" paperSize="9" scale="85"/>
  <headerFooter alignWithMargins="0">
    <oddFooter>&amp;LЦены указаны на условиях DDP Москва, включая НДС.&amp;R&amp;P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5"/>
  <sheetViews>
    <sheetView zoomScalePageLayoutView="0" workbookViewId="0" topLeftCell="A1">
      <selection activeCell="E131" sqref="E131"/>
    </sheetView>
  </sheetViews>
  <sheetFormatPr defaultColWidth="9.140625" defaultRowHeight="12.75"/>
  <cols>
    <col min="1" max="1" width="22.7109375" style="187" customWidth="1"/>
    <col min="2" max="2" width="19.00390625" style="187" customWidth="1"/>
    <col min="3" max="3" width="19.28125" style="187" customWidth="1"/>
    <col min="4" max="4" width="17.421875" style="187" customWidth="1"/>
    <col min="5" max="5" width="19.421875" style="187" customWidth="1"/>
    <col min="6" max="250" width="9.140625" style="188" customWidth="1"/>
  </cols>
  <sheetData>
    <row r="1" spans="1:7" ht="72.75" customHeight="1">
      <c r="A1" s="3"/>
      <c r="B1" s="4"/>
      <c r="C1" s="4"/>
      <c r="D1" s="265" t="s">
        <v>0</v>
      </c>
      <c r="E1" s="265"/>
      <c r="F1" s="161"/>
      <c r="G1" s="161"/>
    </row>
    <row r="2" spans="1:5" ht="14.25" customHeight="1">
      <c r="A2" s="266" t="s">
        <v>322</v>
      </c>
      <c r="B2" s="266"/>
      <c r="C2" s="266"/>
      <c r="D2" s="189"/>
      <c r="E2" s="335"/>
    </row>
    <row r="3" spans="1:5" ht="14.25" customHeight="1">
      <c r="A3" s="266"/>
      <c r="B3" s="266"/>
      <c r="C3" s="266"/>
      <c r="D3" s="189"/>
      <c r="E3" s="335"/>
    </row>
    <row r="4" spans="1:5" ht="14.25" customHeight="1">
      <c r="A4" s="266"/>
      <c r="B4" s="266"/>
      <c r="C4" s="266"/>
      <c r="D4" s="189"/>
      <c r="E4" s="335"/>
    </row>
    <row r="5" spans="1:5" ht="15" customHeight="1">
      <c r="A5" s="311" t="s">
        <v>258</v>
      </c>
      <c r="B5" s="312" t="s">
        <v>323</v>
      </c>
      <c r="C5" s="334" t="s">
        <v>324</v>
      </c>
      <c r="D5" s="312" t="s">
        <v>5</v>
      </c>
      <c r="E5" s="312"/>
    </row>
    <row r="6" spans="1:5" ht="26.25" customHeight="1">
      <c r="A6" s="311"/>
      <c r="B6" s="312"/>
      <c r="C6" s="334"/>
      <c r="D6" s="190" t="s">
        <v>7</v>
      </c>
      <c r="E6" s="190" t="s">
        <v>8</v>
      </c>
    </row>
    <row r="7" spans="1:5" ht="8.25" customHeight="1">
      <c r="A7" s="314"/>
      <c r="B7" s="314"/>
      <c r="C7" s="314"/>
      <c r="D7" s="314"/>
      <c r="E7" s="314"/>
    </row>
    <row r="8" spans="1:5" ht="18.75" customHeight="1">
      <c r="A8" s="315" t="s">
        <v>456</v>
      </c>
      <c r="B8" s="315"/>
      <c r="C8" s="315"/>
      <c r="D8" s="315"/>
      <c r="E8" s="315"/>
    </row>
    <row r="9" spans="1:5" ht="18.75" customHeight="1">
      <c r="A9" s="316" t="s">
        <v>326</v>
      </c>
      <c r="B9" s="316"/>
      <c r="C9" s="316"/>
      <c r="D9" s="316"/>
      <c r="E9" s="316"/>
    </row>
    <row r="10" spans="1:5" ht="15" customHeight="1">
      <c r="A10" s="323" t="s">
        <v>489</v>
      </c>
      <c r="B10" s="323"/>
      <c r="C10" s="323"/>
      <c r="D10" s="323"/>
      <c r="E10" s="323"/>
    </row>
    <row r="11" spans="1:5" ht="0.75" customHeight="1">
      <c r="A11" s="324"/>
      <c r="B11" s="324"/>
      <c r="C11" s="324"/>
      <c r="D11" s="324"/>
      <c r="E11" s="324"/>
    </row>
    <row r="12" spans="1:5" ht="15" customHeight="1">
      <c r="A12" s="202" t="s">
        <v>490</v>
      </c>
      <c r="B12" s="193">
        <v>22400</v>
      </c>
      <c r="C12" s="193">
        <v>25000</v>
      </c>
      <c r="D12" s="203">
        <v>21966</v>
      </c>
      <c r="E12" s="204"/>
    </row>
    <row r="13" spans="1:5" ht="15" customHeight="1">
      <c r="A13" s="202" t="s">
        <v>491</v>
      </c>
      <c r="B13" s="193">
        <v>28000</v>
      </c>
      <c r="C13" s="193">
        <v>31500</v>
      </c>
      <c r="D13" s="203">
        <v>27302</v>
      </c>
      <c r="E13" s="204"/>
    </row>
    <row r="14" spans="1:5" ht="15" customHeight="1">
      <c r="A14" s="202" t="s">
        <v>492</v>
      </c>
      <c r="B14" s="193">
        <v>45000</v>
      </c>
      <c r="C14" s="193">
        <v>50000</v>
      </c>
      <c r="D14" s="203">
        <f>D15+D16+D17</f>
        <v>44261</v>
      </c>
      <c r="E14" s="204"/>
    </row>
    <row r="15" spans="1:5" ht="15" customHeight="1">
      <c r="A15" s="202"/>
      <c r="B15" s="325" t="s">
        <v>490</v>
      </c>
      <c r="C15" s="325"/>
      <c r="D15" s="237">
        <v>21966</v>
      </c>
      <c r="E15" s="238"/>
    </row>
    <row r="16" spans="1:5" ht="15" customHeight="1">
      <c r="A16" s="202"/>
      <c r="B16" s="325" t="s">
        <v>490</v>
      </c>
      <c r="C16" s="325"/>
      <c r="D16" s="237">
        <v>21966</v>
      </c>
      <c r="E16" s="238"/>
    </row>
    <row r="17" spans="1:5" ht="15" customHeight="1">
      <c r="A17" s="202"/>
      <c r="B17" s="325" t="s">
        <v>471</v>
      </c>
      <c r="C17" s="325"/>
      <c r="D17" s="237">
        <v>329</v>
      </c>
      <c r="E17" s="238"/>
    </row>
    <row r="18" spans="1:5" ht="15" customHeight="1">
      <c r="A18" s="202" t="s">
        <v>493</v>
      </c>
      <c r="B18" s="193">
        <v>56000</v>
      </c>
      <c r="C18" s="193">
        <v>63000</v>
      </c>
      <c r="D18" s="203">
        <f>D19+D20+D21</f>
        <v>54933</v>
      </c>
      <c r="E18" s="204"/>
    </row>
    <row r="19" spans="1:5" ht="15" customHeight="1">
      <c r="A19" s="202"/>
      <c r="B19" s="325" t="s">
        <v>491</v>
      </c>
      <c r="C19" s="325"/>
      <c r="D19" s="237">
        <v>27302</v>
      </c>
      <c r="E19" s="238"/>
    </row>
    <row r="20" spans="1:5" ht="15" customHeight="1">
      <c r="A20" s="202"/>
      <c r="B20" s="325" t="s">
        <v>491</v>
      </c>
      <c r="C20" s="325"/>
      <c r="D20" s="237">
        <v>27302</v>
      </c>
      <c r="E20" s="238"/>
    </row>
    <row r="21" spans="1:5" ht="15" customHeight="1">
      <c r="A21" s="202"/>
      <c r="B21" s="325" t="s">
        <v>471</v>
      </c>
      <c r="C21" s="325"/>
      <c r="D21" s="237">
        <v>329</v>
      </c>
      <c r="E21" s="238"/>
    </row>
    <row r="22" spans="1:5" ht="15" customHeight="1">
      <c r="A22" s="213"/>
      <c r="B22" s="243"/>
      <c r="C22" s="243"/>
      <c r="D22" s="243"/>
      <c r="E22" s="244"/>
    </row>
    <row r="23" spans="1:5" ht="12.75" hidden="1">
      <c r="A23" s="264"/>
      <c r="B23" s="264"/>
      <c r="C23" s="264"/>
      <c r="D23" s="264"/>
      <c r="E23" s="264"/>
    </row>
    <row r="24" spans="1:5" ht="12.75" hidden="1">
      <c r="A24" s="264"/>
      <c r="B24" s="264"/>
      <c r="C24" s="264"/>
      <c r="D24" s="264"/>
      <c r="E24" s="264"/>
    </row>
    <row r="25" spans="1:5" ht="12.75" hidden="1">
      <c r="A25" s="264"/>
      <c r="B25" s="264"/>
      <c r="C25" s="264"/>
      <c r="D25" s="264"/>
      <c r="E25" s="264"/>
    </row>
    <row r="26" spans="1:5" ht="12.75" hidden="1">
      <c r="A26" s="264"/>
      <c r="B26" s="264"/>
      <c r="C26" s="264"/>
      <c r="D26" s="264"/>
      <c r="E26" s="264"/>
    </row>
    <row r="27" spans="1:5" ht="12.75" hidden="1">
      <c r="A27" s="264"/>
      <c r="B27" s="264"/>
      <c r="C27" s="264"/>
      <c r="D27" s="264"/>
      <c r="E27" s="264"/>
    </row>
    <row r="28" spans="1:5" ht="12.75" hidden="1">
      <c r="A28" s="264"/>
      <c r="B28" s="264"/>
      <c r="C28" s="264"/>
      <c r="D28" s="264"/>
      <c r="E28" s="264"/>
    </row>
    <row r="29" spans="1:5" ht="12.75" hidden="1">
      <c r="A29" s="264"/>
      <c r="B29" s="264"/>
      <c r="C29" s="264"/>
      <c r="D29" s="264"/>
      <c r="E29" s="264"/>
    </row>
    <row r="30" spans="1:5" ht="12.75" hidden="1">
      <c r="A30" s="264"/>
      <c r="B30" s="264"/>
      <c r="C30" s="264"/>
      <c r="D30" s="264"/>
      <c r="E30" s="264"/>
    </row>
    <row r="31" spans="1:5" ht="12.75" hidden="1">
      <c r="A31" s="264"/>
      <c r="B31" s="264"/>
      <c r="C31" s="264"/>
      <c r="D31" s="264"/>
      <c r="E31" s="264"/>
    </row>
    <row r="32" spans="1:5" ht="12.75" hidden="1">
      <c r="A32" s="264"/>
      <c r="B32" s="264"/>
      <c r="C32" s="264"/>
      <c r="D32" s="264"/>
      <c r="E32" s="264"/>
    </row>
    <row r="33" spans="1:5" ht="12.75" hidden="1">
      <c r="A33" s="264"/>
      <c r="B33" s="264"/>
      <c r="C33" s="264"/>
      <c r="D33" s="264"/>
      <c r="E33" s="264"/>
    </row>
    <row r="34" spans="1:5" ht="12.75" hidden="1">
      <c r="A34" s="264"/>
      <c r="B34" s="264"/>
      <c r="C34" s="264"/>
      <c r="D34" s="264"/>
      <c r="E34" s="264"/>
    </row>
    <row r="35" spans="1:5" ht="12.75" hidden="1">
      <c r="A35" s="264"/>
      <c r="B35" s="264"/>
      <c r="C35" s="264"/>
      <c r="D35" s="264"/>
      <c r="E35" s="264"/>
    </row>
    <row r="36" spans="1:5" ht="12.75" hidden="1">
      <c r="A36" s="264"/>
      <c r="B36" s="264"/>
      <c r="C36" s="264"/>
      <c r="D36" s="264"/>
      <c r="E36" s="264"/>
    </row>
    <row r="37" spans="1:5" ht="12.75" hidden="1">
      <c r="A37" s="264"/>
      <c r="B37" s="264"/>
      <c r="C37" s="264"/>
      <c r="D37" s="264"/>
      <c r="E37" s="264"/>
    </row>
    <row r="38" spans="1:5" ht="12.75" hidden="1">
      <c r="A38" s="264"/>
      <c r="B38" s="264"/>
      <c r="C38" s="264"/>
      <c r="D38" s="264"/>
      <c r="E38" s="264"/>
    </row>
    <row r="39" spans="1:5" ht="12.75" hidden="1">
      <c r="A39" s="264"/>
      <c r="B39" s="264"/>
      <c r="C39" s="264"/>
      <c r="D39" s="264"/>
      <c r="E39" s="264"/>
    </row>
    <row r="40" spans="1:5" ht="12.75" hidden="1">
      <c r="A40" s="264"/>
      <c r="B40" s="264"/>
      <c r="C40" s="264"/>
      <c r="D40" s="264"/>
      <c r="E40" s="264"/>
    </row>
    <row r="41" spans="1:5" ht="12.75" hidden="1">
      <c r="A41" s="264"/>
      <c r="B41" s="264"/>
      <c r="C41" s="264"/>
      <c r="D41" s="264"/>
      <c r="E41" s="264"/>
    </row>
    <row r="42" spans="1:5" ht="12.75" hidden="1">
      <c r="A42" s="264"/>
      <c r="B42" s="264"/>
      <c r="C42" s="264"/>
      <c r="D42" s="264"/>
      <c r="E42" s="264"/>
    </row>
    <row r="43" spans="1:5" ht="12.75" hidden="1">
      <c r="A43" s="264"/>
      <c r="B43" s="264"/>
      <c r="C43" s="264"/>
      <c r="D43" s="264"/>
      <c r="E43" s="264"/>
    </row>
    <row r="44" spans="1:5" ht="12.75" hidden="1">
      <c r="A44" s="264"/>
      <c r="B44" s="264"/>
      <c r="C44" s="264"/>
      <c r="D44" s="264"/>
      <c r="E44" s="264"/>
    </row>
    <row r="45" spans="1:5" ht="12.75" hidden="1">
      <c r="A45" s="264"/>
      <c r="B45" s="264"/>
      <c r="C45" s="264"/>
      <c r="D45" s="264"/>
      <c r="E45" s="264"/>
    </row>
    <row r="46" spans="1:5" ht="12.75" customHeight="1" hidden="1">
      <c r="A46" s="264"/>
      <c r="B46" s="264"/>
      <c r="C46" s="264"/>
      <c r="D46" s="264"/>
      <c r="E46" s="264"/>
    </row>
    <row r="47" spans="1:5" ht="12.75" hidden="1">
      <c r="A47" s="264"/>
      <c r="B47" s="264"/>
      <c r="C47" s="264"/>
      <c r="D47" s="264"/>
      <c r="E47" s="264"/>
    </row>
    <row r="48" spans="1:5" ht="12.75" hidden="1">
      <c r="A48" s="264"/>
      <c r="B48" s="264"/>
      <c r="C48" s="264"/>
      <c r="D48" s="264"/>
      <c r="E48" s="264"/>
    </row>
    <row r="49" spans="1:5" ht="12.75" hidden="1">
      <c r="A49" s="264"/>
      <c r="B49" s="264"/>
      <c r="C49" s="264"/>
      <c r="D49" s="264"/>
      <c r="E49" s="264"/>
    </row>
    <row r="50" spans="1:5" ht="12.75" hidden="1">
      <c r="A50" s="264"/>
      <c r="B50" s="264"/>
      <c r="C50" s="264"/>
      <c r="D50" s="264"/>
      <c r="E50" s="264"/>
    </row>
    <row r="51" spans="1:5" ht="12.75" hidden="1">
      <c r="A51" s="264"/>
      <c r="B51" s="264"/>
      <c r="C51" s="264"/>
      <c r="D51" s="264"/>
      <c r="E51" s="264"/>
    </row>
    <row r="52" spans="1:5" ht="12.75" hidden="1">
      <c r="A52" s="264"/>
      <c r="B52" s="264"/>
      <c r="C52" s="264"/>
      <c r="D52" s="264"/>
      <c r="E52" s="264"/>
    </row>
    <row r="53" spans="1:5" ht="12.75" hidden="1">
      <c r="A53" s="264"/>
      <c r="B53" s="264"/>
      <c r="C53" s="264"/>
      <c r="D53" s="264"/>
      <c r="E53" s="264"/>
    </row>
    <row r="54" spans="1:5" ht="12.75" hidden="1">
      <c r="A54" s="264"/>
      <c r="B54" s="264"/>
      <c r="C54" s="264"/>
      <c r="D54" s="264"/>
      <c r="E54" s="264"/>
    </row>
    <row r="55" spans="1:5" ht="12.75" hidden="1">
      <c r="A55" s="264"/>
      <c r="B55" s="264"/>
      <c r="C55" s="264"/>
      <c r="D55" s="264"/>
      <c r="E55" s="264"/>
    </row>
    <row r="56" spans="1:5" ht="12.75" hidden="1">
      <c r="A56" s="264"/>
      <c r="B56" s="264"/>
      <c r="C56" s="264"/>
      <c r="D56" s="264"/>
      <c r="E56" s="264"/>
    </row>
    <row r="57" spans="1:5" ht="12.75" hidden="1">
      <c r="A57" s="264"/>
      <c r="B57" s="264"/>
      <c r="C57" s="264"/>
      <c r="D57" s="264"/>
      <c r="E57" s="264"/>
    </row>
    <row r="58" spans="1:5" ht="12.75" hidden="1">
      <c r="A58" s="264"/>
      <c r="B58" s="264"/>
      <c r="C58" s="264"/>
      <c r="D58" s="264"/>
      <c r="E58" s="264"/>
    </row>
    <row r="59" spans="1:5" ht="12.75" hidden="1">
      <c r="A59" s="264"/>
      <c r="B59" s="264"/>
      <c r="C59" s="264"/>
      <c r="D59" s="264"/>
      <c r="E59" s="264"/>
    </row>
    <row r="60" spans="1:5" ht="12.75" hidden="1">
      <c r="A60" s="264"/>
      <c r="B60" s="264"/>
      <c r="C60" s="264"/>
      <c r="D60" s="264"/>
      <c r="E60" s="264"/>
    </row>
    <row r="61" spans="1:5" ht="12.75" hidden="1">
      <c r="A61" s="264"/>
      <c r="B61" s="264"/>
      <c r="C61" s="264"/>
      <c r="D61" s="264"/>
      <c r="E61" s="264"/>
    </row>
    <row r="62" spans="1:5" ht="12.75" hidden="1">
      <c r="A62" s="264"/>
      <c r="B62" s="264"/>
      <c r="C62" s="264"/>
      <c r="D62" s="264"/>
      <c r="E62" s="264"/>
    </row>
    <row r="63" spans="1:5" ht="12.75" hidden="1">
      <c r="A63" s="264"/>
      <c r="B63" s="264"/>
      <c r="C63" s="264"/>
      <c r="D63" s="264"/>
      <c r="E63" s="264"/>
    </row>
    <row r="64" spans="1:5" ht="12.75" hidden="1">
      <c r="A64" s="264"/>
      <c r="B64" s="264"/>
      <c r="C64" s="264"/>
      <c r="D64" s="264"/>
      <c r="E64" s="264"/>
    </row>
    <row r="65" spans="1:5" ht="12.75" hidden="1">
      <c r="A65" s="264"/>
      <c r="B65" s="264"/>
      <c r="C65" s="264"/>
      <c r="D65" s="264"/>
      <c r="E65" s="264"/>
    </row>
    <row r="66" spans="1:5" ht="12.75" hidden="1">
      <c r="A66" s="264"/>
      <c r="B66" s="264"/>
      <c r="C66" s="264"/>
      <c r="D66" s="264"/>
      <c r="E66" s="264"/>
    </row>
    <row r="67" spans="1:5" ht="12.75" hidden="1">
      <c r="A67" s="264"/>
      <c r="B67" s="264"/>
      <c r="C67" s="264"/>
      <c r="D67" s="264"/>
      <c r="E67" s="264"/>
    </row>
    <row r="68" spans="1:5" ht="12.75" hidden="1">
      <c r="A68" s="264"/>
      <c r="B68" s="264"/>
      <c r="C68" s="264"/>
      <c r="D68" s="264"/>
      <c r="E68" s="264"/>
    </row>
    <row r="69" spans="1:5" ht="12.75" hidden="1">
      <c r="A69" s="264"/>
      <c r="B69" s="264"/>
      <c r="C69" s="264"/>
      <c r="D69" s="264"/>
      <c r="E69" s="264"/>
    </row>
    <row r="70" spans="1:5" ht="12.75" hidden="1">
      <c r="A70" s="264"/>
      <c r="B70" s="264"/>
      <c r="C70" s="264"/>
      <c r="D70" s="264"/>
      <c r="E70" s="264"/>
    </row>
    <row r="71" spans="1:5" ht="12.75" hidden="1">
      <c r="A71" s="264"/>
      <c r="B71" s="264"/>
      <c r="C71" s="264"/>
      <c r="D71" s="264"/>
      <c r="E71" s="264"/>
    </row>
    <row r="72" spans="1:5" ht="12.75" hidden="1">
      <c r="A72" s="264"/>
      <c r="B72" s="264"/>
      <c r="C72" s="264"/>
      <c r="D72" s="264"/>
      <c r="E72" s="264"/>
    </row>
    <row r="73" spans="1:5" ht="12.75" hidden="1">
      <c r="A73" s="264"/>
      <c r="B73" s="264"/>
      <c r="C73" s="264"/>
      <c r="D73" s="264"/>
      <c r="E73" s="264"/>
    </row>
    <row r="74" spans="1:5" ht="12.75" hidden="1">
      <c r="A74" s="264"/>
      <c r="B74" s="264"/>
      <c r="C74" s="264"/>
      <c r="D74" s="264"/>
      <c r="E74" s="264"/>
    </row>
    <row r="75" spans="1:5" ht="12.75" hidden="1">
      <c r="A75" s="264"/>
      <c r="B75" s="264"/>
      <c r="C75" s="264"/>
      <c r="D75" s="264"/>
      <c r="E75" s="264"/>
    </row>
    <row r="76" spans="1:5" ht="12.75" hidden="1">
      <c r="A76" s="264"/>
      <c r="B76" s="264"/>
      <c r="C76" s="264"/>
      <c r="D76" s="264"/>
      <c r="E76" s="264"/>
    </row>
    <row r="77" spans="1:5" ht="12.75" hidden="1">
      <c r="A77" s="264"/>
      <c r="B77" s="264"/>
      <c r="C77" s="264"/>
      <c r="D77" s="264"/>
      <c r="E77" s="264"/>
    </row>
    <row r="78" spans="1:5" ht="12.75" hidden="1">
      <c r="A78" s="264"/>
      <c r="B78" s="264"/>
      <c r="C78" s="264"/>
      <c r="D78" s="264"/>
      <c r="E78" s="264"/>
    </row>
    <row r="79" spans="1:5" ht="12.75" hidden="1">
      <c r="A79" s="264"/>
      <c r="B79" s="264"/>
      <c r="C79" s="264"/>
      <c r="D79" s="264"/>
      <c r="E79" s="264"/>
    </row>
    <row r="80" spans="1:5" ht="12.75" hidden="1">
      <c r="A80" s="264"/>
      <c r="B80" s="264"/>
      <c r="C80" s="264"/>
      <c r="D80" s="264"/>
      <c r="E80" s="264"/>
    </row>
    <row r="81" spans="1:5" ht="12.75" hidden="1">
      <c r="A81" s="264"/>
      <c r="B81" s="264"/>
      <c r="C81" s="264"/>
      <c r="D81" s="264"/>
      <c r="E81" s="264"/>
    </row>
    <row r="82" spans="1:5" ht="12.75" hidden="1">
      <c r="A82" s="264"/>
      <c r="B82" s="264"/>
      <c r="C82" s="264"/>
      <c r="D82" s="264"/>
      <c r="E82" s="264"/>
    </row>
    <row r="83" spans="1:5" ht="12.75" hidden="1">
      <c r="A83" s="264"/>
      <c r="B83" s="264"/>
      <c r="C83" s="264"/>
      <c r="D83" s="264"/>
      <c r="E83" s="264"/>
    </row>
    <row r="84" spans="1:5" ht="12.75" hidden="1">
      <c r="A84" s="264"/>
      <c r="B84" s="264"/>
      <c r="C84" s="264"/>
      <c r="D84" s="264"/>
      <c r="E84" s="264"/>
    </row>
    <row r="85" spans="1:5" ht="12.75" hidden="1">
      <c r="A85" s="264"/>
      <c r="B85" s="264"/>
      <c r="C85" s="264"/>
      <c r="D85" s="264"/>
      <c r="E85" s="264"/>
    </row>
    <row r="86" spans="1:5" ht="12.75" hidden="1">
      <c r="A86" s="264"/>
      <c r="B86" s="264"/>
      <c r="C86" s="264"/>
      <c r="D86" s="264"/>
      <c r="E86" s="264"/>
    </row>
    <row r="87" spans="1:5" ht="12.75" hidden="1">
      <c r="A87" s="264"/>
      <c r="B87" s="264"/>
      <c r="C87" s="264"/>
      <c r="D87" s="264"/>
      <c r="E87" s="264"/>
    </row>
    <row r="88" spans="1:5" ht="12.75" hidden="1">
      <c r="A88" s="264"/>
      <c r="B88" s="264"/>
      <c r="C88" s="264"/>
      <c r="D88" s="264"/>
      <c r="E88" s="264"/>
    </row>
    <row r="89" spans="1:5" ht="12.75" hidden="1">
      <c r="A89" s="264"/>
      <c r="B89" s="264"/>
      <c r="C89" s="264"/>
      <c r="D89" s="264"/>
      <c r="E89" s="264"/>
    </row>
    <row r="90" spans="1:5" ht="12.75" hidden="1">
      <c r="A90" s="264"/>
      <c r="B90" s="264"/>
      <c r="C90" s="264"/>
      <c r="D90" s="264"/>
      <c r="E90" s="264"/>
    </row>
    <row r="91" spans="1:5" ht="12.75" hidden="1">
      <c r="A91" s="264"/>
      <c r="B91" s="264"/>
      <c r="C91" s="264"/>
      <c r="D91" s="264"/>
      <c r="E91" s="264"/>
    </row>
    <row r="92" spans="1:5" ht="12.75" hidden="1">
      <c r="A92" s="264"/>
      <c r="B92" s="264"/>
      <c r="C92" s="264"/>
      <c r="D92" s="264"/>
      <c r="E92" s="264"/>
    </row>
    <row r="93" spans="1:5" ht="12.75" hidden="1">
      <c r="A93" s="264"/>
      <c r="B93" s="264"/>
      <c r="C93" s="264"/>
      <c r="D93" s="264"/>
      <c r="E93" s="264"/>
    </row>
    <row r="94" spans="1:5" ht="12.75" hidden="1">
      <c r="A94" s="264"/>
      <c r="B94" s="264"/>
      <c r="C94" s="264"/>
      <c r="D94" s="264"/>
      <c r="E94" s="264"/>
    </row>
    <row r="95" spans="1:5" ht="12.75" hidden="1">
      <c r="A95" s="264"/>
      <c r="B95" s="264"/>
      <c r="C95" s="264"/>
      <c r="D95" s="264"/>
      <c r="E95" s="264"/>
    </row>
    <row r="96" spans="1:5" ht="12.75" hidden="1">
      <c r="A96" s="264"/>
      <c r="B96" s="264"/>
      <c r="C96" s="264"/>
      <c r="D96" s="264"/>
      <c r="E96" s="264"/>
    </row>
    <row r="97" spans="1:5" ht="12.75" hidden="1">
      <c r="A97" s="264"/>
      <c r="B97" s="264"/>
      <c r="C97" s="264"/>
      <c r="D97" s="264"/>
      <c r="E97" s="264"/>
    </row>
    <row r="98" spans="1:5" ht="12.75" hidden="1">
      <c r="A98" s="264"/>
      <c r="B98" s="264"/>
      <c r="C98" s="264"/>
      <c r="D98" s="264"/>
      <c r="E98" s="264"/>
    </row>
    <row r="99" spans="1:5" ht="12.75" hidden="1">
      <c r="A99" s="264"/>
      <c r="B99" s="264"/>
      <c r="C99" s="264"/>
      <c r="D99" s="264"/>
      <c r="E99" s="264"/>
    </row>
    <row r="100" spans="1:5" ht="12.75" hidden="1">
      <c r="A100" s="264"/>
      <c r="B100" s="264"/>
      <c r="C100" s="264"/>
      <c r="D100" s="264"/>
      <c r="E100" s="264"/>
    </row>
    <row r="101" spans="1:5" ht="12.75" hidden="1">
      <c r="A101" s="264"/>
      <c r="B101" s="264"/>
      <c r="C101" s="264"/>
      <c r="D101" s="264"/>
      <c r="E101" s="264"/>
    </row>
    <row r="102" spans="1:5" ht="12.75" hidden="1">
      <c r="A102" s="264"/>
      <c r="B102" s="264"/>
      <c r="C102" s="264"/>
      <c r="D102" s="264"/>
      <c r="E102" s="264"/>
    </row>
    <row r="103" spans="1:5" ht="12.75" hidden="1">
      <c r="A103" s="264"/>
      <c r="B103" s="264"/>
      <c r="C103" s="264"/>
      <c r="D103" s="264"/>
      <c r="E103" s="264"/>
    </row>
    <row r="104" spans="1:5" ht="12.75" hidden="1">
      <c r="A104" s="264"/>
      <c r="B104" s="264"/>
      <c r="C104" s="264"/>
      <c r="D104" s="264"/>
      <c r="E104" s="264"/>
    </row>
    <row r="105" spans="1:5" ht="12.75" hidden="1">
      <c r="A105" s="264"/>
      <c r="B105" s="264"/>
      <c r="C105" s="264"/>
      <c r="D105" s="264"/>
      <c r="E105" s="264"/>
    </row>
    <row r="106" spans="1:5" ht="12.75" hidden="1">
      <c r="A106" s="264"/>
      <c r="B106" s="264"/>
      <c r="C106" s="264"/>
      <c r="D106" s="264"/>
      <c r="E106" s="264"/>
    </row>
    <row r="107" spans="1:5" ht="12.75" hidden="1">
      <c r="A107" s="264"/>
      <c r="B107" s="264"/>
      <c r="C107" s="264"/>
      <c r="D107" s="264"/>
      <c r="E107" s="264"/>
    </row>
    <row r="108" spans="1:5" ht="12.75" hidden="1">
      <c r="A108" s="264"/>
      <c r="B108" s="264"/>
      <c r="C108" s="264"/>
      <c r="D108" s="264"/>
      <c r="E108" s="264"/>
    </row>
    <row r="109" spans="1:5" ht="12.75" hidden="1">
      <c r="A109" s="264"/>
      <c r="B109" s="264"/>
      <c r="C109" s="264"/>
      <c r="D109" s="264"/>
      <c r="E109" s="264"/>
    </row>
    <row r="110" spans="1:5" ht="12.75" hidden="1">
      <c r="A110" s="264"/>
      <c r="B110" s="264"/>
      <c r="C110" s="264"/>
      <c r="D110" s="264"/>
      <c r="E110" s="264"/>
    </row>
    <row r="111" spans="1:5" ht="12.75" hidden="1">
      <c r="A111" s="264"/>
      <c r="B111" s="264"/>
      <c r="C111" s="264"/>
      <c r="D111" s="264"/>
      <c r="E111" s="264"/>
    </row>
    <row r="112" spans="1:5" ht="12.75" hidden="1">
      <c r="A112" s="264"/>
      <c r="B112" s="264"/>
      <c r="C112" s="264"/>
      <c r="D112" s="264"/>
      <c r="E112" s="264"/>
    </row>
    <row r="113" spans="1:5" ht="12.75" hidden="1">
      <c r="A113" s="264"/>
      <c r="B113" s="264"/>
      <c r="C113" s="264"/>
      <c r="D113" s="264"/>
      <c r="E113" s="264"/>
    </row>
    <row r="114" spans="1:5" ht="12.75" hidden="1">
      <c r="A114" s="264"/>
      <c r="B114" s="264"/>
      <c r="C114" s="264"/>
      <c r="D114" s="264"/>
      <c r="E114" s="264"/>
    </row>
    <row r="115" spans="1:5" ht="12.75" hidden="1">
      <c r="A115" s="264"/>
      <c r="B115" s="264"/>
      <c r="C115" s="264"/>
      <c r="D115" s="264"/>
      <c r="E115" s="264"/>
    </row>
  </sheetData>
  <sheetProtection/>
  <mergeCells count="18">
    <mergeCell ref="B16:C16"/>
    <mergeCell ref="B17:C17"/>
    <mergeCell ref="B19:C19"/>
    <mergeCell ref="B20:C20"/>
    <mergeCell ref="B21:C21"/>
    <mergeCell ref="A7:E7"/>
    <mergeCell ref="A8:E8"/>
    <mergeCell ref="A9:E9"/>
    <mergeCell ref="A10:E10"/>
    <mergeCell ref="A11:E11"/>
    <mergeCell ref="B15:C15"/>
    <mergeCell ref="D1:E1"/>
    <mergeCell ref="A2:C4"/>
    <mergeCell ref="E2:E4"/>
    <mergeCell ref="A5:A6"/>
    <mergeCell ref="B5:B6"/>
    <mergeCell ref="C5:C6"/>
    <mergeCell ref="D5:E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2010-05-24T10:18:59Z</cp:lastPrinted>
  <dcterms:created xsi:type="dcterms:W3CDTF">2010-05-24T10:06:22Z</dcterms:created>
  <dcterms:modified xsi:type="dcterms:W3CDTF">2010-05-24T10:22:07Z</dcterms:modified>
  <cp:category/>
  <cp:version/>
  <cp:contentType/>
  <cp:contentStatus/>
</cp:coreProperties>
</file>